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（附件１）汇总表" sheetId="1" r:id="rId1"/>
    <sheet name="（附件２）规划表 " sheetId="2" r:id="rId2"/>
  </sheets>
  <definedNames>
    <definedName name="_xlnm._FilterDatabase" localSheetId="1" hidden="1">'（附件２）规划表 '!$A$6:$AH$33</definedName>
    <definedName name="_xlnm.Print_Area" localSheetId="1">'（附件２）规划表 '!$A$1:$AH$33</definedName>
    <definedName name="_xlnm.Print_Titles" localSheetId="1">'（附件２）规划表 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<sst xmlns="http://schemas.openxmlformats.org/spreadsheetml/2006/main" count="138" uniqueCount="101">
  <si>
    <t>附件1</t>
  </si>
  <si>
    <t>开江县2024年中央和省级财政衔接推进乡村振兴补助资金项目汇总表</t>
  </si>
  <si>
    <t>项目类别</t>
  </si>
  <si>
    <t>下达资金数（万元）</t>
  </si>
  <si>
    <t>安排资金数（万元）</t>
  </si>
  <si>
    <t>备注</t>
  </si>
  <si>
    <t>2024年财政衔接乡村振兴补助资金</t>
  </si>
  <si>
    <t>中央资金</t>
  </si>
  <si>
    <t xml:space="preserve">     1.支持规划内的易地扶贫搬迁贷款贴息</t>
  </si>
  <si>
    <t>县财政局按季度还款</t>
  </si>
  <si>
    <t xml:space="preserve">     2.支持人口较多易地扶贫搬迁集中安置区后续产业扶持</t>
  </si>
  <si>
    <t>县以工代赈办统筹实施</t>
  </si>
  <si>
    <t xml:space="preserve">     3.支持发展新型农村集体经济</t>
  </si>
  <si>
    <t>县委组织部统筹实施</t>
  </si>
  <si>
    <t xml:space="preserve">     4.跨省外出务工一次性交通补贴</t>
  </si>
  <si>
    <t>按上年规模预计</t>
  </si>
  <si>
    <t xml:space="preserve">     5.雨露计划</t>
  </si>
  <si>
    <t xml:space="preserve">     6.项目管理费</t>
  </si>
  <si>
    <r>
      <rPr>
        <sz val="12"/>
        <color theme="1"/>
        <rFont val="方正仿宋简体"/>
        <charset val="134"/>
      </rPr>
      <t>按上级到位资金的</t>
    </r>
    <r>
      <rPr>
        <sz val="12"/>
        <color theme="1"/>
        <rFont val="Times New Roman"/>
        <charset val="134"/>
      </rPr>
      <t>1%</t>
    </r>
    <r>
      <rPr>
        <sz val="12"/>
        <color theme="1"/>
        <rFont val="方正仿宋简体"/>
        <charset val="134"/>
      </rPr>
      <t>提取</t>
    </r>
  </si>
  <si>
    <t xml:space="preserve">     7.重点帮扶村、脱贫村等产业发展及配套设施建设</t>
  </si>
  <si>
    <t xml:space="preserve">         其中：任市镇万欣社区产业发展及基础设施配套</t>
  </si>
  <si>
    <t xml:space="preserve">                重点帮扶村、脱贫村等发展资金</t>
  </si>
  <si>
    <t>用于重点帮扶村、脱贫村等产业及配套设施建设</t>
  </si>
  <si>
    <t xml:space="preserve">                农村产业发展及基础设施配套</t>
  </si>
  <si>
    <t>省级资金</t>
  </si>
  <si>
    <r>
      <rPr>
        <sz val="12"/>
        <color theme="1"/>
        <rFont val="Times New Roman"/>
        <charset val="134"/>
      </rPr>
      <t xml:space="preserve">        1.</t>
    </r>
    <r>
      <rPr>
        <sz val="12"/>
        <color theme="1"/>
        <rFont val="方正仿宋简体"/>
        <charset val="134"/>
      </rPr>
      <t>支持发展新型农村集体经济</t>
    </r>
  </si>
  <si>
    <r>
      <rPr>
        <sz val="12"/>
        <color theme="1"/>
        <rFont val="Times New Roman"/>
        <charset val="134"/>
      </rPr>
      <t xml:space="preserve">        2.</t>
    </r>
    <r>
      <rPr>
        <sz val="12"/>
        <color theme="1"/>
        <rFont val="方正仿宋简体"/>
        <charset val="134"/>
      </rPr>
      <t>山洪灾害危险区责任人公益性岗位</t>
    </r>
  </si>
  <si>
    <t>附件2</t>
  </si>
  <si>
    <t>开江县2024年中央和省级财政衔接推进乡村振兴补助资金项目规划统计表</t>
  </si>
  <si>
    <t>序
号</t>
  </si>
  <si>
    <t>乡镇</t>
  </si>
  <si>
    <t>村名</t>
  </si>
  <si>
    <t>总金额
（万元）</t>
  </si>
  <si>
    <t>道路建设</t>
  </si>
  <si>
    <t>产业配套基础设施及乡村治理</t>
  </si>
  <si>
    <t>村属性</t>
  </si>
  <si>
    <t>长度
（千米）</t>
  </si>
  <si>
    <t>金额
小计
（万元）</t>
  </si>
  <si>
    <t>3.5米宽道路硬化
60万/公里</t>
  </si>
  <si>
    <t>3米宽道路硬化
50万/公里</t>
  </si>
  <si>
    <t>1.5米村道加宽
30万/公里</t>
  </si>
  <si>
    <t>1.5米产业便民路
18万/公里</t>
  </si>
  <si>
    <t>2.0米产业便民路
25万/公里</t>
  </si>
  <si>
    <t>沟渠（河道）整治</t>
  </si>
  <si>
    <t>土地整治
0.3万/亩</t>
  </si>
  <si>
    <t>乡村治理</t>
  </si>
  <si>
    <t>太阳能路灯
0.15万元/盏</t>
  </si>
  <si>
    <t>堡坎</t>
  </si>
  <si>
    <t>山坪塘/蓄水池</t>
  </si>
  <si>
    <t>波形护栏/防护网</t>
  </si>
  <si>
    <t>农业生产用房</t>
  </si>
  <si>
    <t>长度 
（千米）</t>
  </si>
  <si>
    <t>金额
（万元）</t>
  </si>
  <si>
    <t>数量
（亩）</t>
  </si>
  <si>
    <t>数量
（处）</t>
  </si>
  <si>
    <t>数量
（盏）</t>
  </si>
  <si>
    <t>数量</t>
  </si>
  <si>
    <t>数量
（千米）</t>
  </si>
  <si>
    <t>面积
（平方米）</t>
  </si>
  <si>
    <t>合　　计</t>
  </si>
  <si>
    <r>
      <rPr>
        <sz val="10"/>
        <rFont val="宋体"/>
        <charset val="134"/>
      </rPr>
      <t>回龙镇</t>
    </r>
  </si>
  <si>
    <r>
      <rPr>
        <sz val="10"/>
        <rFont val="宋体"/>
        <charset val="134"/>
      </rPr>
      <t>纸厂沟村</t>
    </r>
  </si>
  <si>
    <r>
      <rPr>
        <sz val="10"/>
        <rFont val="宋体"/>
        <charset val="134"/>
      </rPr>
      <t>重点帮扶村</t>
    </r>
  </si>
  <si>
    <t>龙家坝村</t>
  </si>
  <si>
    <r>
      <rPr>
        <sz val="10"/>
        <rFont val="宋体"/>
        <charset val="134"/>
      </rPr>
      <t>庙子岭村</t>
    </r>
  </si>
  <si>
    <r>
      <rPr>
        <sz val="10"/>
        <rFont val="宋体"/>
        <charset val="134"/>
      </rPr>
      <t>脱贫村</t>
    </r>
  </si>
  <si>
    <r>
      <rPr>
        <sz val="10"/>
        <rFont val="宋体"/>
        <charset val="134"/>
      </rPr>
      <t>尖峰寨村</t>
    </r>
  </si>
  <si>
    <r>
      <rPr>
        <sz val="10"/>
        <rFont val="宋体"/>
        <charset val="134"/>
      </rPr>
      <t>梅家乡</t>
    </r>
  </si>
  <si>
    <r>
      <rPr>
        <sz val="10"/>
        <rFont val="宋体"/>
        <charset val="134"/>
      </rPr>
      <t>马黄沟村</t>
    </r>
  </si>
  <si>
    <t>梅家坝村</t>
  </si>
  <si>
    <r>
      <rPr>
        <sz val="10"/>
        <rFont val="宋体"/>
        <charset val="134"/>
      </rPr>
      <t>普安镇</t>
    </r>
  </si>
  <si>
    <t>沙河村</t>
  </si>
  <si>
    <t>骑龙社区</t>
  </si>
  <si>
    <t>水口庙村</t>
  </si>
  <si>
    <r>
      <rPr>
        <sz val="10"/>
        <rFont val="宋体"/>
        <charset val="134"/>
      </rPr>
      <t>胜利村</t>
    </r>
  </si>
  <si>
    <r>
      <rPr>
        <sz val="10"/>
        <rFont val="宋体"/>
        <charset val="134"/>
      </rPr>
      <t>永兴镇</t>
    </r>
  </si>
  <si>
    <r>
      <rPr>
        <sz val="10"/>
        <rFont val="宋体"/>
        <charset val="134"/>
      </rPr>
      <t>观音桥村</t>
    </r>
  </si>
  <si>
    <r>
      <rPr>
        <sz val="10"/>
        <rFont val="宋体"/>
        <charset val="134"/>
      </rPr>
      <t>讲治镇</t>
    </r>
  </si>
  <si>
    <r>
      <rPr>
        <sz val="10"/>
        <rFont val="宋体"/>
        <charset val="134"/>
      </rPr>
      <t>双河村</t>
    </r>
  </si>
  <si>
    <r>
      <rPr>
        <sz val="10"/>
        <rFont val="宋体"/>
        <charset val="134"/>
      </rPr>
      <t>广福镇</t>
    </r>
  </si>
  <si>
    <r>
      <rPr>
        <sz val="10"/>
        <rFont val="宋体"/>
        <charset val="134"/>
      </rPr>
      <t>夏家庙村</t>
    </r>
  </si>
  <si>
    <t>卢家沟村</t>
  </si>
  <si>
    <t>广福社区</t>
  </si>
  <si>
    <r>
      <rPr>
        <sz val="10"/>
        <rFont val="宋体"/>
        <charset val="134"/>
      </rPr>
      <t>八庙镇</t>
    </r>
  </si>
  <si>
    <r>
      <rPr>
        <sz val="10"/>
        <rFont val="宋体"/>
        <charset val="134"/>
      </rPr>
      <t>三角寨村</t>
    </r>
  </si>
  <si>
    <t>马鞍山村</t>
  </si>
  <si>
    <r>
      <rPr>
        <sz val="10"/>
        <rFont val="宋体"/>
        <charset val="134"/>
      </rPr>
      <t>长岭镇</t>
    </r>
  </si>
  <si>
    <r>
      <rPr>
        <sz val="10"/>
        <rFont val="宋体"/>
        <charset val="134"/>
      </rPr>
      <t>天马头村</t>
    </r>
  </si>
  <si>
    <r>
      <rPr>
        <sz val="10"/>
        <rFont val="宋体"/>
        <charset val="134"/>
      </rPr>
      <t>任市镇</t>
    </r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</si>
  <si>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凉风垭村</t>
    </r>
  </si>
  <si>
    <r>
      <rPr>
        <sz val="10"/>
        <rFont val="宋体"/>
        <charset val="134"/>
      </rPr>
      <t>黄茅坪村</t>
    </r>
  </si>
  <si>
    <t>新街社区</t>
  </si>
  <si>
    <r>
      <rPr>
        <sz val="10"/>
        <rFont val="宋体"/>
        <charset val="134"/>
      </rPr>
      <t>龙王沟村</t>
    </r>
  </si>
  <si>
    <r>
      <rPr>
        <sz val="10"/>
        <rFont val="宋体"/>
        <charset val="134"/>
      </rPr>
      <t>新宁镇</t>
    </r>
  </si>
  <si>
    <t>袁家坪村</t>
  </si>
  <si>
    <t>沙坝村</t>
  </si>
  <si>
    <r>
      <rPr>
        <sz val="10"/>
        <rFont val="宋体"/>
        <charset val="134"/>
      </rPr>
      <t>灵岩镇</t>
    </r>
  </si>
  <si>
    <r>
      <rPr>
        <sz val="10"/>
        <rFont val="宋体"/>
        <charset val="134"/>
      </rPr>
      <t>土地坪村</t>
    </r>
  </si>
  <si>
    <r>
      <rPr>
        <sz val="10"/>
        <rFont val="宋体"/>
        <charset val="134"/>
      </rPr>
      <t>甘棠镇</t>
    </r>
  </si>
  <si>
    <r>
      <rPr>
        <sz val="10"/>
        <rFont val="宋体"/>
        <charset val="134"/>
      </rPr>
      <t>石笋子村</t>
    </r>
  </si>
  <si>
    <t>香安庙村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</si>
</sst>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4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sz val="16"/>
      <name val="黑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方正黑体简体"/>
      <charset val="134"/>
    </font>
    <font>
      <b/>
      <sz val="12"/>
      <color theme="1"/>
      <name val="方正楷体简体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color theme="1"/>
      <name val="方正仿宋简体"/>
      <charset val="134"/>
    </font>
    <font>
      <sz val="12"/>
      <color theme="1"/>
      <name val="Times New Roman"/>
      <charset val="134"/>
    </font>
    <font>
      <sz val="12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5" borderId="10" applyNumberFormat="0" applyAlignment="0" applyProtection="0">
      <alignment vertical="center"/>
    </xf>
    <xf numFmtId="0" fontId="36" fillId="6" borderId="12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vertical="top"/>
    </xf>
    <xf numFmtId="0" fontId="17" fillId="0" borderId="0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left" vertical="center"/>
    </xf>
    <xf numFmtId="0" fontId="20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left" vertical="center"/>
    </xf>
    <xf numFmtId="0" fontId="22" fillId="0" borderId="1" xfId="0" applyNumberFormat="1" applyFont="1" applyBorder="1" applyAlignment="1">
      <alignment horizontal="left" vertical="center"/>
    </xf>
    <xf numFmtId="0" fontId="23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left" vertical="center"/>
    </xf>
    <xf numFmtId="0" fontId="24" fillId="0" borderId="1" xfId="0" applyNumberFormat="1" applyFont="1" applyBorder="1" applyAlignment="1">
      <alignment horizontal="left" vertical="center"/>
    </xf>
    <xf numFmtId="0" fontId="24" fillId="0" borderId="1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left" vertical="center" wrapText="1"/>
    </xf>
    <xf numFmtId="0" fontId="23" fillId="0" borderId="1" xfId="0" applyNumberFormat="1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opLeftCell="A4" workbookViewId="0">
      <selection activeCell="A13" sqref="A13"/>
    </sheetView>
  </sheetViews>
  <sheetFormatPr defaultColWidth="9" defaultRowHeight="13.5" outlineLevelCol="3"/>
  <cols>
    <col min="1" max="1" width="58.25" customWidth="1"/>
    <col min="2" max="3" width="24.5" customWidth="1"/>
    <col min="4" max="4" width="27.75" customWidth="1"/>
  </cols>
  <sheetData>
    <row r="1" ht="30" customHeight="1" spans="1:1">
      <c r="A1" s="33" t="s">
        <v>0</v>
      </c>
    </row>
    <row r="2" ht="33" customHeight="1" spans="1:4">
      <c r="A2" s="34" t="s">
        <v>1</v>
      </c>
      <c r="B2" s="34"/>
      <c r="C2" s="34"/>
      <c r="D2" s="34"/>
    </row>
    <row r="3" s="31" customFormat="1" ht="25" customHeight="1" spans="1:4">
      <c r="A3" s="35" t="s">
        <v>2</v>
      </c>
      <c r="B3" s="35" t="s">
        <v>3</v>
      </c>
      <c r="C3" s="35" t="s">
        <v>4</v>
      </c>
      <c r="D3" s="35" t="s">
        <v>5</v>
      </c>
    </row>
    <row r="4" s="32" customFormat="1" ht="23" customHeight="1" spans="1:4">
      <c r="A4" s="36" t="s">
        <v>6</v>
      </c>
      <c r="B4" s="37">
        <v>8974</v>
      </c>
      <c r="C4" s="37">
        <f>C5+C16</f>
        <v>8794</v>
      </c>
      <c r="D4" s="38"/>
    </row>
    <row r="5" ht="23" customHeight="1" spans="1:4">
      <c r="A5" s="39" t="s">
        <v>7</v>
      </c>
      <c r="B5" s="40">
        <v>8480</v>
      </c>
      <c r="C5" s="40">
        <v>8480</v>
      </c>
      <c r="D5" s="41"/>
    </row>
    <row r="6" ht="23" customHeight="1" spans="1:4">
      <c r="A6" s="42" t="s">
        <v>8</v>
      </c>
      <c r="B6" s="40">
        <v>1261</v>
      </c>
      <c r="C6" s="40">
        <v>1261</v>
      </c>
      <c r="D6" s="42" t="s">
        <v>9</v>
      </c>
    </row>
    <row r="7" ht="23" customHeight="1" spans="1:4">
      <c r="A7" s="42" t="s">
        <v>10</v>
      </c>
      <c r="B7" s="40">
        <v>62</v>
      </c>
      <c r="C7" s="40">
        <v>62</v>
      </c>
      <c r="D7" s="42" t="s">
        <v>11</v>
      </c>
    </row>
    <row r="8" ht="23" customHeight="1" spans="1:4">
      <c r="A8" s="43" t="s">
        <v>12</v>
      </c>
      <c r="B8" s="40">
        <v>350</v>
      </c>
      <c r="C8" s="40">
        <v>350</v>
      </c>
      <c r="D8" s="42" t="s">
        <v>13</v>
      </c>
    </row>
    <row r="9" ht="23" customHeight="1" spans="1:4">
      <c r="A9" s="42" t="s">
        <v>14</v>
      </c>
      <c r="B9" s="40"/>
      <c r="C9" s="40">
        <v>20</v>
      </c>
      <c r="D9" s="42" t="s">
        <v>15</v>
      </c>
    </row>
    <row r="10" ht="23" customHeight="1" spans="1:4">
      <c r="A10" s="42" t="s">
        <v>16</v>
      </c>
      <c r="B10" s="40"/>
      <c r="C10" s="40">
        <v>500</v>
      </c>
      <c r="D10" s="42" t="s">
        <v>15</v>
      </c>
    </row>
    <row r="11" ht="23" customHeight="1" spans="1:4">
      <c r="A11" s="42" t="s">
        <v>17</v>
      </c>
      <c r="B11" s="40"/>
      <c r="C11" s="40">
        <v>87.94</v>
      </c>
      <c r="D11" s="42" t="s">
        <v>18</v>
      </c>
    </row>
    <row r="12" ht="23" customHeight="1" spans="1:4">
      <c r="A12" s="42" t="s">
        <v>19</v>
      </c>
      <c r="B12" s="40"/>
      <c r="C12" s="40">
        <v>6199.06</v>
      </c>
      <c r="D12" s="44"/>
    </row>
    <row r="13" ht="23" customHeight="1" spans="1:4">
      <c r="A13" s="42" t="s">
        <v>20</v>
      </c>
      <c r="B13" s="40"/>
      <c r="C13" s="45">
        <v>200</v>
      </c>
      <c r="D13" s="44"/>
    </row>
    <row r="14" ht="35" customHeight="1" spans="1:4">
      <c r="A14" s="42" t="s">
        <v>21</v>
      </c>
      <c r="B14" s="40"/>
      <c r="C14" s="45">
        <v>3600</v>
      </c>
      <c r="D14" s="43" t="s">
        <v>22</v>
      </c>
    </row>
    <row r="15" ht="23" customHeight="1" spans="1:4">
      <c r="A15" s="42" t="s">
        <v>23</v>
      </c>
      <c r="B15" s="46"/>
      <c r="C15" s="45">
        <v>2399.06</v>
      </c>
      <c r="D15" s="46"/>
    </row>
    <row r="16" ht="23" customHeight="1" spans="1:4">
      <c r="A16" s="39" t="s">
        <v>24</v>
      </c>
      <c r="B16" s="47">
        <v>314</v>
      </c>
      <c r="C16" s="40">
        <v>314</v>
      </c>
      <c r="D16" s="48"/>
    </row>
    <row r="17" ht="23" customHeight="1" spans="1:4">
      <c r="A17" s="48" t="s">
        <v>25</v>
      </c>
      <c r="B17" s="40">
        <v>200</v>
      </c>
      <c r="C17" s="40">
        <v>200</v>
      </c>
      <c r="D17" s="43" t="s">
        <v>13</v>
      </c>
    </row>
    <row r="18" ht="23" customHeight="1" spans="1:4">
      <c r="A18" s="49" t="s">
        <v>26</v>
      </c>
      <c r="B18" s="40">
        <v>114</v>
      </c>
      <c r="C18" s="40">
        <v>114</v>
      </c>
      <c r="D18" s="49"/>
    </row>
  </sheetData>
  <mergeCells count="1">
    <mergeCell ref="A2:D2"/>
  </mergeCells>
  <printOptions horizontalCentered="1"/>
  <pageMargins left="0.448611111111111" right="0.448611111111111" top="0.948611111111111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3"/>
  <sheetViews>
    <sheetView showGridLines="0" tabSelected="1" view="pageBreakPreview" zoomScale="70" zoomScaleNormal="77" workbookViewId="0">
      <selection activeCell="A2" sqref="A2:AG2"/>
    </sheetView>
  </sheetViews>
  <sheetFormatPr defaultColWidth="9" defaultRowHeight="15"/>
  <cols>
    <col min="1" max="1" width="4.99166666666667" style="3" customWidth="1"/>
    <col min="2" max="2" width="6.25" style="3" customWidth="1"/>
    <col min="3" max="3" width="8.75" style="3" customWidth="1"/>
    <col min="4" max="4" width="8.74166666666667" style="3" customWidth="1"/>
    <col min="5" max="16" width="7.625" style="3" customWidth="1"/>
    <col min="17" max="27" width="8.125" style="3" customWidth="1"/>
    <col min="28" max="34" width="9.5" style="3" customWidth="1"/>
    <col min="35" max="16384" width="9" style="3"/>
  </cols>
  <sheetData>
    <row r="1" s="1" customFormat="1" ht="26.1" customHeight="1" spans="1:2">
      <c r="A1" s="4" t="s">
        <v>27</v>
      </c>
      <c r="B1" s="4"/>
    </row>
    <row r="2" s="1" customFormat="1" ht="28" customHeight="1" spans="1:34">
      <c r="A2" s="5" t="s">
        <v>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ht="33" customHeight="1" spans="1:34">
      <c r="A3" s="6" t="s">
        <v>29</v>
      </c>
      <c r="B3" s="7" t="s">
        <v>30</v>
      </c>
      <c r="C3" s="7" t="s">
        <v>31</v>
      </c>
      <c r="D3" s="8" t="s">
        <v>32</v>
      </c>
      <c r="E3" s="9" t="s">
        <v>33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24" t="s">
        <v>34</v>
      </c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8"/>
      <c r="AH3" s="29" t="s">
        <v>35</v>
      </c>
    </row>
    <row r="4" ht="42" customHeight="1" spans="1:34">
      <c r="A4" s="8"/>
      <c r="B4" s="10"/>
      <c r="C4" s="10"/>
      <c r="D4" s="11"/>
      <c r="E4" s="8" t="s">
        <v>36</v>
      </c>
      <c r="F4" s="12" t="s">
        <v>37</v>
      </c>
      <c r="G4" s="12" t="s">
        <v>38</v>
      </c>
      <c r="H4" s="12"/>
      <c r="I4" s="12" t="s">
        <v>39</v>
      </c>
      <c r="J4" s="12"/>
      <c r="K4" s="8" t="s">
        <v>40</v>
      </c>
      <c r="L4" s="12"/>
      <c r="M4" s="23" t="s">
        <v>41</v>
      </c>
      <c r="N4" s="23"/>
      <c r="O4" s="23" t="s">
        <v>42</v>
      </c>
      <c r="P4" s="23"/>
      <c r="Q4" s="23" t="s">
        <v>37</v>
      </c>
      <c r="R4" s="8" t="s">
        <v>43</v>
      </c>
      <c r="S4" s="12"/>
      <c r="T4" s="8" t="s">
        <v>44</v>
      </c>
      <c r="U4" s="12"/>
      <c r="V4" s="8" t="s">
        <v>45</v>
      </c>
      <c r="W4" s="11"/>
      <c r="X4" s="8" t="s">
        <v>46</v>
      </c>
      <c r="Y4" s="11"/>
      <c r="Z4" s="8" t="s">
        <v>47</v>
      </c>
      <c r="AA4" s="11"/>
      <c r="AB4" s="8" t="s">
        <v>48</v>
      </c>
      <c r="AC4" s="11"/>
      <c r="AD4" s="10" t="s">
        <v>49</v>
      </c>
      <c r="AE4" s="11"/>
      <c r="AF4" s="10" t="s">
        <v>50</v>
      </c>
      <c r="AG4" s="11"/>
      <c r="AH4" s="30"/>
    </row>
    <row r="5" ht="33" customHeight="1" spans="1:34">
      <c r="A5" s="13"/>
      <c r="B5" s="14"/>
      <c r="C5" s="14"/>
      <c r="D5" s="15"/>
      <c r="E5" s="16"/>
      <c r="F5" s="16"/>
      <c r="G5" s="8" t="s">
        <v>51</v>
      </c>
      <c r="H5" s="8" t="s">
        <v>52</v>
      </c>
      <c r="I5" s="8" t="s">
        <v>36</v>
      </c>
      <c r="J5" s="8" t="s">
        <v>52</v>
      </c>
      <c r="K5" s="8" t="s">
        <v>36</v>
      </c>
      <c r="L5" s="8" t="s">
        <v>52</v>
      </c>
      <c r="M5" s="8" t="s">
        <v>36</v>
      </c>
      <c r="N5" s="8" t="s">
        <v>52</v>
      </c>
      <c r="O5" s="8" t="s">
        <v>36</v>
      </c>
      <c r="P5" s="8" t="s">
        <v>52</v>
      </c>
      <c r="Q5" s="26"/>
      <c r="R5" s="8" t="s">
        <v>36</v>
      </c>
      <c r="S5" s="8" t="s">
        <v>52</v>
      </c>
      <c r="T5" s="8" t="s">
        <v>53</v>
      </c>
      <c r="U5" s="8" t="s">
        <v>52</v>
      </c>
      <c r="V5" s="8" t="s">
        <v>54</v>
      </c>
      <c r="W5" s="8" t="s">
        <v>52</v>
      </c>
      <c r="X5" s="8" t="s">
        <v>55</v>
      </c>
      <c r="Y5" s="8" t="s">
        <v>52</v>
      </c>
      <c r="Z5" s="8" t="s">
        <v>54</v>
      </c>
      <c r="AA5" s="8" t="s">
        <v>52</v>
      </c>
      <c r="AB5" s="8" t="s">
        <v>56</v>
      </c>
      <c r="AC5" s="8" t="s">
        <v>52</v>
      </c>
      <c r="AD5" s="8" t="s">
        <v>57</v>
      </c>
      <c r="AE5" s="8" t="s">
        <v>52</v>
      </c>
      <c r="AF5" s="8" t="s">
        <v>58</v>
      </c>
      <c r="AG5" s="8" t="s">
        <v>52</v>
      </c>
      <c r="AH5" s="30"/>
    </row>
    <row r="6" s="2" customFormat="1" ht="31" customHeight="1" spans="1:34">
      <c r="A6" s="7" t="s">
        <v>59</v>
      </c>
      <c r="B6" s="7"/>
      <c r="C6" s="7"/>
      <c r="D6" s="17">
        <f t="shared" ref="D6:AG6" si="0">SUM(D7:D33)</f>
        <v>3600</v>
      </c>
      <c r="E6" s="17">
        <f t="shared" si="0"/>
        <v>59.35</v>
      </c>
      <c r="F6" s="17">
        <f t="shared" si="0"/>
        <v>2234.73</v>
      </c>
      <c r="G6" s="17">
        <f t="shared" si="0"/>
        <v>10.89</v>
      </c>
      <c r="H6" s="17">
        <f t="shared" si="0"/>
        <v>653.4</v>
      </c>
      <c r="I6" s="17">
        <f t="shared" si="0"/>
        <v>17.54</v>
      </c>
      <c r="J6" s="17">
        <f t="shared" si="0"/>
        <v>873.07</v>
      </c>
      <c r="K6" s="17">
        <f t="shared" si="0"/>
        <v>11.44</v>
      </c>
      <c r="L6" s="17">
        <f t="shared" si="0"/>
        <v>343.2</v>
      </c>
      <c r="M6" s="17">
        <f t="shared" si="0"/>
        <v>17.42</v>
      </c>
      <c r="N6" s="17">
        <f t="shared" si="0"/>
        <v>313.56</v>
      </c>
      <c r="O6" s="17">
        <f t="shared" si="0"/>
        <v>2.06</v>
      </c>
      <c r="P6" s="17">
        <f t="shared" si="0"/>
        <v>51.5</v>
      </c>
      <c r="Q6" s="17">
        <f t="shared" si="0"/>
        <v>1365.27</v>
      </c>
      <c r="R6" s="17">
        <f t="shared" si="0"/>
        <v>4.05</v>
      </c>
      <c r="S6" s="17">
        <f t="shared" si="0"/>
        <v>306.75</v>
      </c>
      <c r="T6" s="17">
        <f t="shared" si="0"/>
        <v>560</v>
      </c>
      <c r="U6" s="17">
        <f t="shared" si="0"/>
        <v>168</v>
      </c>
      <c r="V6" s="17">
        <f t="shared" si="0"/>
        <v>7</v>
      </c>
      <c r="W6" s="17">
        <f t="shared" si="0"/>
        <v>275.9</v>
      </c>
      <c r="X6" s="17">
        <f t="shared" si="0"/>
        <v>240</v>
      </c>
      <c r="Y6" s="17">
        <f t="shared" si="0"/>
        <v>36</v>
      </c>
      <c r="Z6" s="17">
        <f t="shared" si="0"/>
        <v>6</v>
      </c>
      <c r="AA6" s="17">
        <f t="shared" si="0"/>
        <v>117.09</v>
      </c>
      <c r="AB6" s="17">
        <f t="shared" si="0"/>
        <v>12</v>
      </c>
      <c r="AC6" s="17">
        <f t="shared" si="0"/>
        <v>240</v>
      </c>
      <c r="AD6" s="17">
        <f t="shared" si="0"/>
        <v>2.5</v>
      </c>
      <c r="AE6" s="17">
        <f t="shared" si="0"/>
        <v>45.06</v>
      </c>
      <c r="AF6" s="17">
        <f t="shared" si="0"/>
        <v>1600</v>
      </c>
      <c r="AG6" s="17">
        <f t="shared" si="0"/>
        <v>176.47</v>
      </c>
      <c r="AH6" s="30"/>
    </row>
    <row r="7" s="2" customFormat="1" ht="26" customHeight="1" spans="1:34">
      <c r="A7" s="18">
        <v>1</v>
      </c>
      <c r="B7" s="18" t="s">
        <v>60</v>
      </c>
      <c r="C7" s="18" t="s">
        <v>61</v>
      </c>
      <c r="D7" s="19">
        <f t="shared" ref="D7:D12" si="1">SUM(F7,Q7)</f>
        <v>201.5</v>
      </c>
      <c r="E7" s="17">
        <f t="shared" ref="E7:E12" si="2">SUM(G7,I7,K7,M7,O7)</f>
        <v>0.85</v>
      </c>
      <c r="F7" s="17">
        <f t="shared" ref="F7:F12" si="3">SUM(H7,J7,L7,N7,P7)</f>
        <v>36.3</v>
      </c>
      <c r="G7" s="19">
        <v>0.43</v>
      </c>
      <c r="H7" s="19">
        <f>G7*60</f>
        <v>25.8</v>
      </c>
      <c r="I7" s="19"/>
      <c r="J7" s="19"/>
      <c r="K7" s="19"/>
      <c r="L7" s="19"/>
      <c r="M7" s="19"/>
      <c r="N7" s="19"/>
      <c r="O7" s="19">
        <v>0.42</v>
      </c>
      <c r="P7" s="19">
        <f>O7*25</f>
        <v>10.5</v>
      </c>
      <c r="Q7" s="17">
        <f>SUM(S7,U7,W7,Y7,AA7,AC7,AE7,AG7)</f>
        <v>165.2</v>
      </c>
      <c r="R7" s="19"/>
      <c r="S7" s="19"/>
      <c r="T7" s="19"/>
      <c r="U7" s="19"/>
      <c r="V7" s="19">
        <v>1</v>
      </c>
      <c r="W7" s="19">
        <v>131.5</v>
      </c>
      <c r="X7" s="19"/>
      <c r="Y7" s="19"/>
      <c r="Z7" s="19">
        <v>1</v>
      </c>
      <c r="AA7" s="19">
        <v>33.7</v>
      </c>
      <c r="AB7" s="19"/>
      <c r="AC7" s="19"/>
      <c r="AD7" s="19"/>
      <c r="AE7" s="19"/>
      <c r="AF7" s="19"/>
      <c r="AG7" s="19"/>
      <c r="AH7" s="18" t="s">
        <v>62</v>
      </c>
    </row>
    <row r="8" s="2" customFormat="1" ht="26" customHeight="1" spans="1:34">
      <c r="A8" s="18">
        <v>2</v>
      </c>
      <c r="B8" s="18"/>
      <c r="C8" s="20" t="s">
        <v>63</v>
      </c>
      <c r="D8" s="19">
        <f t="shared" si="1"/>
        <v>61.5</v>
      </c>
      <c r="E8" s="17">
        <f t="shared" si="2"/>
        <v>1.23</v>
      </c>
      <c r="F8" s="17">
        <f t="shared" si="3"/>
        <v>61.5</v>
      </c>
      <c r="G8" s="19"/>
      <c r="H8" s="19"/>
      <c r="I8" s="19">
        <v>1.23</v>
      </c>
      <c r="J8" s="19">
        <f t="shared" ref="J8:J10" si="4">I8*50</f>
        <v>61.5</v>
      </c>
      <c r="K8" s="19"/>
      <c r="L8" s="19"/>
      <c r="M8" s="19"/>
      <c r="N8" s="19"/>
      <c r="O8" s="19"/>
      <c r="P8" s="19"/>
      <c r="Q8" s="17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8"/>
    </row>
    <row r="9" s="2" customFormat="1" ht="26" customHeight="1" spans="1:34">
      <c r="A9" s="18">
        <v>3</v>
      </c>
      <c r="B9" s="18"/>
      <c r="C9" s="18" t="s">
        <v>64</v>
      </c>
      <c r="D9" s="19">
        <f t="shared" si="1"/>
        <v>83.3</v>
      </c>
      <c r="E9" s="17">
        <f t="shared" si="2"/>
        <v>2.11</v>
      </c>
      <c r="F9" s="17">
        <f t="shared" si="3"/>
        <v>83.3</v>
      </c>
      <c r="G9" s="19">
        <v>0.98</v>
      </c>
      <c r="H9" s="19">
        <f>G9*60</f>
        <v>58.8</v>
      </c>
      <c r="I9" s="19">
        <v>0.13</v>
      </c>
      <c r="J9" s="19">
        <f t="shared" si="4"/>
        <v>6.5</v>
      </c>
      <c r="K9" s="19"/>
      <c r="L9" s="19"/>
      <c r="M9" s="19">
        <v>1</v>
      </c>
      <c r="N9" s="19">
        <f>M9*18</f>
        <v>18</v>
      </c>
      <c r="O9" s="19"/>
      <c r="P9" s="19"/>
      <c r="Q9" s="17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8" t="s">
        <v>65</v>
      </c>
    </row>
    <row r="10" s="2" customFormat="1" ht="26" customHeight="1" spans="1:34">
      <c r="A10" s="18">
        <v>4</v>
      </c>
      <c r="B10" s="18"/>
      <c r="C10" s="18" t="s">
        <v>66</v>
      </c>
      <c r="D10" s="19">
        <f t="shared" si="1"/>
        <v>75.56</v>
      </c>
      <c r="E10" s="17">
        <f t="shared" si="2"/>
        <v>2.42</v>
      </c>
      <c r="F10" s="17">
        <f t="shared" si="3"/>
        <v>75.56</v>
      </c>
      <c r="G10" s="19"/>
      <c r="H10" s="19"/>
      <c r="I10" s="19">
        <v>1</v>
      </c>
      <c r="J10" s="19">
        <f t="shared" si="4"/>
        <v>50</v>
      </c>
      <c r="K10" s="19"/>
      <c r="L10" s="19"/>
      <c r="M10" s="19">
        <v>1.42</v>
      </c>
      <c r="N10" s="19">
        <f>M10*18</f>
        <v>25.56</v>
      </c>
      <c r="O10" s="19"/>
      <c r="P10" s="19"/>
      <c r="Q10" s="17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8" t="s">
        <v>65</v>
      </c>
    </row>
    <row r="11" s="2" customFormat="1" ht="26" customHeight="1" spans="1:34">
      <c r="A11" s="18">
        <v>5</v>
      </c>
      <c r="B11" s="21" t="s">
        <v>67</v>
      </c>
      <c r="C11" s="18" t="s">
        <v>68</v>
      </c>
      <c r="D11" s="19">
        <f t="shared" si="1"/>
        <v>202.31</v>
      </c>
      <c r="E11" s="17">
        <f t="shared" si="2"/>
        <v>5.81</v>
      </c>
      <c r="F11" s="17">
        <f t="shared" si="3"/>
        <v>171.05</v>
      </c>
      <c r="G11" s="19"/>
      <c r="H11" s="19"/>
      <c r="I11" s="19"/>
      <c r="J11" s="19"/>
      <c r="K11" s="19">
        <v>5.16</v>
      </c>
      <c r="L11" s="19">
        <v>154.8</v>
      </c>
      <c r="M11" s="19"/>
      <c r="N11" s="19"/>
      <c r="O11" s="19">
        <v>0.65</v>
      </c>
      <c r="P11" s="19">
        <f>O11*25</f>
        <v>16.25</v>
      </c>
      <c r="Q11" s="17">
        <f t="shared" ref="Q8:Q33" si="5">SUM(S11,U11,W11,Y11,AA11,AC11,AE11,AG11)</f>
        <v>31.26</v>
      </c>
      <c r="R11" s="19"/>
      <c r="S11" s="19"/>
      <c r="T11" s="19"/>
      <c r="U11" s="19"/>
      <c r="V11" s="19"/>
      <c r="W11" s="19"/>
      <c r="X11" s="19"/>
      <c r="Y11" s="19"/>
      <c r="Z11" s="19">
        <v>1</v>
      </c>
      <c r="AA11" s="19">
        <v>31.26</v>
      </c>
      <c r="AB11" s="19"/>
      <c r="AC11" s="19"/>
      <c r="AD11" s="19"/>
      <c r="AE11" s="19"/>
      <c r="AF11" s="19"/>
      <c r="AG11" s="19"/>
      <c r="AH11" s="18" t="s">
        <v>62</v>
      </c>
    </row>
    <row r="12" s="2" customFormat="1" ht="26" customHeight="1" spans="1:34">
      <c r="A12" s="18">
        <v>6</v>
      </c>
      <c r="B12" s="22"/>
      <c r="C12" s="20" t="s">
        <v>69</v>
      </c>
      <c r="D12" s="19">
        <f t="shared" si="1"/>
        <v>58.37</v>
      </c>
      <c r="E12" s="17">
        <f t="shared" si="2"/>
        <v>1.11</v>
      </c>
      <c r="F12" s="17">
        <f t="shared" si="3"/>
        <v>46.57</v>
      </c>
      <c r="G12" s="18">
        <v>0.5</v>
      </c>
      <c r="H12" s="19">
        <v>30</v>
      </c>
      <c r="I12" s="18">
        <v>0.11</v>
      </c>
      <c r="J12" s="18">
        <v>1.57</v>
      </c>
      <c r="K12" s="19">
        <v>0.5</v>
      </c>
      <c r="L12" s="19">
        <v>15</v>
      </c>
      <c r="M12" s="18"/>
      <c r="N12" s="18"/>
      <c r="O12" s="18"/>
      <c r="P12" s="18"/>
      <c r="Q12" s="17">
        <f t="shared" si="5"/>
        <v>11.8</v>
      </c>
      <c r="R12" s="18"/>
      <c r="S12" s="18"/>
      <c r="T12" s="18"/>
      <c r="U12" s="18"/>
      <c r="V12" s="18"/>
      <c r="W12" s="18"/>
      <c r="X12" s="18"/>
      <c r="Y12" s="18"/>
      <c r="Z12" s="19">
        <v>1</v>
      </c>
      <c r="AA12" s="18">
        <v>11.8</v>
      </c>
      <c r="AB12" s="19"/>
      <c r="AC12" s="19"/>
      <c r="AD12" s="19"/>
      <c r="AE12" s="19"/>
      <c r="AF12" s="19"/>
      <c r="AG12" s="19"/>
      <c r="AH12" s="18"/>
    </row>
    <row r="13" s="2" customFormat="1" ht="26" customHeight="1" spans="1:34">
      <c r="A13" s="18">
        <v>7</v>
      </c>
      <c r="B13" s="18" t="s">
        <v>70</v>
      </c>
      <c r="C13" s="20" t="s">
        <v>71</v>
      </c>
      <c r="D13" s="19">
        <f t="shared" ref="D12:D33" si="6">SUM(F13,Q13)</f>
        <v>212.5</v>
      </c>
      <c r="E13" s="17">
        <f t="shared" ref="E12:E21" si="7">SUM(G13,I13,K13,M13,O13)</f>
        <v>3.25</v>
      </c>
      <c r="F13" s="17">
        <f t="shared" ref="F12:F31" si="8">SUM(H13,J13,L13,N13,P13)</f>
        <v>103.5</v>
      </c>
      <c r="G13" s="19">
        <v>0.5</v>
      </c>
      <c r="H13" s="19">
        <f>G13*60</f>
        <v>30</v>
      </c>
      <c r="I13" s="19">
        <v>0.75</v>
      </c>
      <c r="J13" s="19">
        <f t="shared" ref="J13:J17" si="9">I13*50</f>
        <v>37.5</v>
      </c>
      <c r="K13" s="19"/>
      <c r="L13" s="19"/>
      <c r="M13" s="19">
        <v>2</v>
      </c>
      <c r="N13" s="19">
        <f>M13*18</f>
        <v>36</v>
      </c>
      <c r="O13" s="19"/>
      <c r="P13" s="19"/>
      <c r="Q13" s="17">
        <f t="shared" si="5"/>
        <v>109</v>
      </c>
      <c r="R13" s="19">
        <v>2</v>
      </c>
      <c r="S13" s="19">
        <v>50</v>
      </c>
      <c r="T13" s="19">
        <v>80</v>
      </c>
      <c r="U13" s="19">
        <v>24</v>
      </c>
      <c r="V13" s="19"/>
      <c r="W13" s="19"/>
      <c r="X13" s="19">
        <v>100</v>
      </c>
      <c r="Y13" s="19">
        <v>15</v>
      </c>
      <c r="Z13" s="19"/>
      <c r="AA13" s="19"/>
      <c r="AB13" s="19">
        <v>1</v>
      </c>
      <c r="AC13" s="19">
        <v>20</v>
      </c>
      <c r="AD13" s="19"/>
      <c r="AE13" s="19"/>
      <c r="AF13" s="19"/>
      <c r="AG13" s="19"/>
      <c r="AH13" s="18" t="s">
        <v>62</v>
      </c>
    </row>
    <row r="14" s="2" customFormat="1" ht="26" customHeight="1" spans="1:34">
      <c r="A14" s="18">
        <v>8</v>
      </c>
      <c r="B14" s="18"/>
      <c r="C14" s="20" t="s">
        <v>72</v>
      </c>
      <c r="D14" s="19">
        <f t="shared" si="6"/>
        <v>50</v>
      </c>
      <c r="E14" s="17">
        <f t="shared" si="7"/>
        <v>1</v>
      </c>
      <c r="F14" s="17">
        <f t="shared" si="8"/>
        <v>50</v>
      </c>
      <c r="G14" s="19"/>
      <c r="H14" s="19"/>
      <c r="I14" s="19">
        <v>1</v>
      </c>
      <c r="J14" s="19">
        <v>50</v>
      </c>
      <c r="K14" s="19"/>
      <c r="L14" s="19"/>
      <c r="M14" s="19"/>
      <c r="N14" s="19"/>
      <c r="O14" s="19"/>
      <c r="P14" s="19"/>
      <c r="Q14" s="17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8"/>
    </row>
    <row r="15" s="2" customFormat="1" ht="26" customHeight="1" spans="1:34">
      <c r="A15" s="18">
        <v>9</v>
      </c>
      <c r="B15" s="18"/>
      <c r="C15" s="20" t="s">
        <v>73</v>
      </c>
      <c r="D15" s="19">
        <f t="shared" si="6"/>
        <v>25</v>
      </c>
      <c r="E15" s="17">
        <f t="shared" si="7"/>
        <v>0.5</v>
      </c>
      <c r="F15" s="17">
        <f t="shared" si="8"/>
        <v>25</v>
      </c>
      <c r="G15" s="19"/>
      <c r="H15" s="19"/>
      <c r="I15" s="19">
        <v>0.5</v>
      </c>
      <c r="J15" s="19">
        <f t="shared" si="9"/>
        <v>25</v>
      </c>
      <c r="K15" s="19"/>
      <c r="L15" s="19"/>
      <c r="M15" s="19"/>
      <c r="N15" s="19"/>
      <c r="O15" s="19"/>
      <c r="P15" s="19"/>
      <c r="Q15" s="17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8" t="s">
        <v>65</v>
      </c>
    </row>
    <row r="16" s="2" customFormat="1" ht="26" customHeight="1" spans="1:34">
      <c r="A16" s="18">
        <v>10</v>
      </c>
      <c r="B16" s="18"/>
      <c r="C16" s="18" t="s">
        <v>74</v>
      </c>
      <c r="D16" s="19">
        <f t="shared" si="6"/>
        <v>69.85</v>
      </c>
      <c r="E16" s="17">
        <f t="shared" si="7"/>
        <v>1.41</v>
      </c>
      <c r="F16" s="17">
        <f t="shared" si="8"/>
        <v>50.85</v>
      </c>
      <c r="G16" s="19"/>
      <c r="H16" s="19"/>
      <c r="I16" s="19">
        <v>0.5</v>
      </c>
      <c r="J16" s="19">
        <f t="shared" si="9"/>
        <v>25</v>
      </c>
      <c r="K16" s="19">
        <v>0.62</v>
      </c>
      <c r="L16" s="19">
        <f>K16*30</f>
        <v>18.6</v>
      </c>
      <c r="M16" s="19"/>
      <c r="N16" s="19"/>
      <c r="O16" s="19">
        <v>0.29</v>
      </c>
      <c r="P16" s="19">
        <f>O16*25</f>
        <v>7.25</v>
      </c>
      <c r="Q16" s="17">
        <f t="shared" si="5"/>
        <v>19</v>
      </c>
      <c r="R16" s="19"/>
      <c r="S16" s="19"/>
      <c r="T16" s="19"/>
      <c r="U16" s="19"/>
      <c r="V16" s="19"/>
      <c r="W16" s="19"/>
      <c r="X16" s="19"/>
      <c r="Y16" s="19"/>
      <c r="Z16" s="19">
        <v>1</v>
      </c>
      <c r="AA16" s="19">
        <v>19</v>
      </c>
      <c r="AB16" s="19"/>
      <c r="AC16" s="19"/>
      <c r="AD16" s="19"/>
      <c r="AE16" s="19"/>
      <c r="AF16" s="19"/>
      <c r="AG16" s="19"/>
      <c r="AH16" s="18" t="s">
        <v>65</v>
      </c>
    </row>
    <row r="17" s="2" customFormat="1" ht="26" customHeight="1" spans="1:34">
      <c r="A17" s="18">
        <v>11</v>
      </c>
      <c r="B17" s="18" t="s">
        <v>75</v>
      </c>
      <c r="C17" s="18" t="s">
        <v>76</v>
      </c>
      <c r="D17" s="19">
        <f t="shared" si="6"/>
        <v>203.2</v>
      </c>
      <c r="E17" s="17">
        <f t="shared" si="7"/>
        <v>2.62</v>
      </c>
      <c r="F17" s="17">
        <f t="shared" si="8"/>
        <v>126.2</v>
      </c>
      <c r="G17" s="19">
        <v>1.27</v>
      </c>
      <c r="H17" s="19">
        <f>G17*60</f>
        <v>76.2</v>
      </c>
      <c r="I17" s="19">
        <v>0.65</v>
      </c>
      <c r="J17" s="19">
        <f t="shared" si="9"/>
        <v>32.5</v>
      </c>
      <c r="K17" s="19"/>
      <c r="L17" s="19"/>
      <c r="M17" s="19"/>
      <c r="N17" s="19"/>
      <c r="O17" s="19">
        <v>0.7</v>
      </c>
      <c r="P17" s="19">
        <f>O17*25</f>
        <v>17.5</v>
      </c>
      <c r="Q17" s="17">
        <f t="shared" si="5"/>
        <v>77</v>
      </c>
      <c r="R17" s="19">
        <v>1</v>
      </c>
      <c r="S17" s="19">
        <v>25</v>
      </c>
      <c r="T17" s="19"/>
      <c r="U17" s="19"/>
      <c r="V17" s="19">
        <v>1</v>
      </c>
      <c r="W17" s="19">
        <v>52</v>
      </c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8" t="s">
        <v>62</v>
      </c>
    </row>
    <row r="18" s="2" customFormat="1" ht="26" customHeight="1" spans="1:34">
      <c r="A18" s="18">
        <v>12</v>
      </c>
      <c r="B18" s="18" t="s">
        <v>77</v>
      </c>
      <c r="C18" s="18" t="s">
        <v>78</v>
      </c>
      <c r="D18" s="19">
        <f t="shared" si="6"/>
        <v>209.73</v>
      </c>
      <c r="E18" s="17">
        <f t="shared" si="7"/>
        <v>5</v>
      </c>
      <c r="F18" s="17">
        <f t="shared" si="8"/>
        <v>90</v>
      </c>
      <c r="G18" s="19"/>
      <c r="H18" s="19"/>
      <c r="I18" s="19"/>
      <c r="J18" s="19"/>
      <c r="K18" s="19"/>
      <c r="L18" s="19"/>
      <c r="M18" s="19">
        <v>5</v>
      </c>
      <c r="N18" s="19">
        <f t="shared" ref="N16:N19" si="10">M18*18</f>
        <v>90</v>
      </c>
      <c r="O18" s="19"/>
      <c r="P18" s="19"/>
      <c r="Q18" s="17">
        <f t="shared" si="5"/>
        <v>119.73</v>
      </c>
      <c r="R18" s="19"/>
      <c r="S18" s="19"/>
      <c r="T18" s="19">
        <v>250</v>
      </c>
      <c r="U18" s="19">
        <v>75</v>
      </c>
      <c r="V18" s="19">
        <v>1</v>
      </c>
      <c r="W18" s="19">
        <v>1.2</v>
      </c>
      <c r="X18" s="19"/>
      <c r="Y18" s="19"/>
      <c r="Z18" s="19">
        <v>1</v>
      </c>
      <c r="AA18" s="19">
        <v>16.53</v>
      </c>
      <c r="AB18" s="19"/>
      <c r="AC18" s="19"/>
      <c r="AD18" s="19">
        <v>1.5</v>
      </c>
      <c r="AE18" s="19">
        <v>27</v>
      </c>
      <c r="AF18" s="19"/>
      <c r="AG18" s="19"/>
      <c r="AH18" s="18" t="s">
        <v>62</v>
      </c>
    </row>
    <row r="19" s="2" customFormat="1" ht="26" customHeight="1" spans="1:34">
      <c r="A19" s="18">
        <v>13</v>
      </c>
      <c r="B19" s="18" t="s">
        <v>79</v>
      </c>
      <c r="C19" s="18" t="s">
        <v>80</v>
      </c>
      <c r="D19" s="19">
        <f t="shared" si="6"/>
        <v>206.8</v>
      </c>
      <c r="E19" s="17">
        <f t="shared" si="7"/>
        <v>5.03</v>
      </c>
      <c r="F19" s="17">
        <f t="shared" si="8"/>
        <v>166.8</v>
      </c>
      <c r="G19" s="19">
        <v>1.13</v>
      </c>
      <c r="H19" s="19">
        <f>G19*60</f>
        <v>67.8</v>
      </c>
      <c r="I19" s="19">
        <v>0.9</v>
      </c>
      <c r="J19" s="19">
        <f>I19*50</f>
        <v>45</v>
      </c>
      <c r="K19" s="19"/>
      <c r="L19" s="19"/>
      <c r="M19" s="19">
        <v>3</v>
      </c>
      <c r="N19" s="19">
        <f t="shared" si="10"/>
        <v>54</v>
      </c>
      <c r="O19" s="19"/>
      <c r="P19" s="19"/>
      <c r="Q19" s="17">
        <f t="shared" si="5"/>
        <v>40</v>
      </c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>
        <v>2</v>
      </c>
      <c r="AC19" s="19">
        <v>40</v>
      </c>
      <c r="AD19" s="19"/>
      <c r="AE19" s="19"/>
      <c r="AF19" s="19"/>
      <c r="AG19" s="19"/>
      <c r="AH19" s="18" t="s">
        <v>62</v>
      </c>
    </row>
    <row r="20" s="2" customFormat="1" ht="26" customHeight="1" spans="1:34">
      <c r="A20" s="18">
        <v>14</v>
      </c>
      <c r="B20" s="18"/>
      <c r="C20" s="18" t="s">
        <v>81</v>
      </c>
      <c r="D20" s="19">
        <f t="shared" si="6"/>
        <v>86</v>
      </c>
      <c r="E20" s="17">
        <f t="shared" si="7"/>
        <v>2.1</v>
      </c>
      <c r="F20" s="17">
        <f t="shared" si="8"/>
        <v>86</v>
      </c>
      <c r="G20" s="19">
        <v>0.1</v>
      </c>
      <c r="H20" s="19">
        <v>6</v>
      </c>
      <c r="I20" s="19">
        <v>1</v>
      </c>
      <c r="J20" s="19">
        <v>50</v>
      </c>
      <c r="K20" s="19">
        <v>1</v>
      </c>
      <c r="L20" s="19">
        <v>30</v>
      </c>
      <c r="N20" s="19"/>
      <c r="O20" s="19"/>
      <c r="P20" s="19"/>
      <c r="Q20" s="17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8"/>
    </row>
    <row r="21" s="2" customFormat="1" ht="26" customHeight="1" spans="1:34">
      <c r="A21" s="18">
        <v>15</v>
      </c>
      <c r="B21" s="18"/>
      <c r="C21" s="20" t="s">
        <v>82</v>
      </c>
      <c r="D21" s="19">
        <f t="shared" si="6"/>
        <v>51.9</v>
      </c>
      <c r="E21" s="17">
        <f t="shared" si="7"/>
        <v>0.89</v>
      </c>
      <c r="F21" s="17">
        <f t="shared" si="8"/>
        <v>51.9</v>
      </c>
      <c r="G21" s="19">
        <v>0.74</v>
      </c>
      <c r="H21" s="19">
        <f>G21*60</f>
        <v>44.4</v>
      </c>
      <c r="I21" s="19">
        <v>0.15</v>
      </c>
      <c r="J21" s="19">
        <f>I21*50</f>
        <v>7.5</v>
      </c>
      <c r="K21" s="19"/>
      <c r="L21" s="19"/>
      <c r="M21" s="19"/>
      <c r="N21" s="19"/>
      <c r="O21" s="19"/>
      <c r="P21" s="19"/>
      <c r="Q21" s="17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8"/>
    </row>
    <row r="22" s="2" customFormat="1" ht="26" customHeight="1" spans="1:34">
      <c r="A22" s="18">
        <v>16</v>
      </c>
      <c r="B22" s="18" t="s">
        <v>83</v>
      </c>
      <c r="C22" s="18" t="s">
        <v>84</v>
      </c>
      <c r="D22" s="19">
        <f t="shared" si="6"/>
        <v>232.2</v>
      </c>
      <c r="E22" s="17"/>
      <c r="F22" s="17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7">
        <f t="shared" si="5"/>
        <v>232.2</v>
      </c>
      <c r="R22" s="19">
        <v>1.02</v>
      </c>
      <c r="S22" s="19">
        <v>231</v>
      </c>
      <c r="T22" s="19"/>
      <c r="U22" s="19"/>
      <c r="V22" s="19">
        <v>1</v>
      </c>
      <c r="W22" s="19">
        <v>1.2</v>
      </c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8" t="s">
        <v>62</v>
      </c>
    </row>
    <row r="23" s="2" customFormat="1" ht="26" customHeight="1" spans="1:34">
      <c r="A23" s="18">
        <v>17</v>
      </c>
      <c r="B23" s="18"/>
      <c r="C23" s="20" t="s">
        <v>85</v>
      </c>
      <c r="D23" s="19">
        <f t="shared" si="6"/>
        <v>90.8</v>
      </c>
      <c r="E23" s="17">
        <f>SUM(G23,I23,K23,M23,O23)</f>
        <v>1.68</v>
      </c>
      <c r="F23" s="17">
        <f>SUM(H23,J23,L23,N23,P23)</f>
        <v>90.8</v>
      </c>
      <c r="G23" s="19">
        <v>0.68</v>
      </c>
      <c r="H23" s="19">
        <f>G23*60</f>
        <v>40.8</v>
      </c>
      <c r="I23" s="19">
        <v>1</v>
      </c>
      <c r="J23" s="19">
        <f>I23*50</f>
        <v>50</v>
      </c>
      <c r="K23" s="19"/>
      <c r="L23" s="19"/>
      <c r="M23" s="19"/>
      <c r="N23" s="19"/>
      <c r="O23" s="19"/>
      <c r="P23" s="19"/>
      <c r="Q23" s="17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8"/>
    </row>
    <row r="24" s="2" customFormat="1" ht="30" customHeight="1" spans="1:34">
      <c r="A24" s="18">
        <v>18</v>
      </c>
      <c r="B24" s="18" t="s">
        <v>86</v>
      </c>
      <c r="C24" s="18" t="s">
        <v>87</v>
      </c>
      <c r="D24" s="19">
        <f t="shared" si="6"/>
        <v>201</v>
      </c>
      <c r="E24" s="17">
        <f>SUM(G24,I24,K24,M24,O24)</f>
        <v>3.8</v>
      </c>
      <c r="F24" s="17">
        <f>SUM(H24,J24,L24,N24,P24)</f>
        <v>128</v>
      </c>
      <c r="G24" s="19"/>
      <c r="H24" s="19"/>
      <c r="I24" s="19">
        <v>1.3</v>
      </c>
      <c r="J24" s="19">
        <f>I24*50</f>
        <v>65</v>
      </c>
      <c r="K24" s="19">
        <v>1.5</v>
      </c>
      <c r="L24" s="19">
        <f>K24*30</f>
        <v>45</v>
      </c>
      <c r="M24" s="19">
        <v>1</v>
      </c>
      <c r="N24" s="19">
        <f>M24*18</f>
        <v>18</v>
      </c>
      <c r="O24" s="19"/>
      <c r="P24" s="19"/>
      <c r="Q24" s="17">
        <f t="shared" si="5"/>
        <v>73</v>
      </c>
      <c r="R24" s="19"/>
      <c r="S24" s="19"/>
      <c r="T24" s="27">
        <v>100</v>
      </c>
      <c r="U24" s="19">
        <v>30</v>
      </c>
      <c r="V24" s="19"/>
      <c r="W24" s="19"/>
      <c r="X24" s="19">
        <v>20</v>
      </c>
      <c r="Y24" s="19">
        <v>3</v>
      </c>
      <c r="Z24" s="19"/>
      <c r="AA24" s="19"/>
      <c r="AB24" s="19">
        <v>2</v>
      </c>
      <c r="AC24" s="19">
        <v>40</v>
      </c>
      <c r="AD24" s="19"/>
      <c r="AE24" s="19"/>
      <c r="AF24" s="19"/>
      <c r="AG24" s="19"/>
      <c r="AH24" s="18" t="s">
        <v>62</v>
      </c>
    </row>
    <row r="25" s="2" customFormat="1" ht="26" customHeight="1" spans="1:34">
      <c r="A25" s="18">
        <v>19</v>
      </c>
      <c r="B25" s="18" t="s">
        <v>88</v>
      </c>
      <c r="C25" s="18" t="s">
        <v>89</v>
      </c>
      <c r="D25" s="19">
        <f t="shared" si="6"/>
        <v>205</v>
      </c>
      <c r="E25" s="17">
        <f>SUM(G25,I25,K25,M25,O25)</f>
        <v>0.5</v>
      </c>
      <c r="F25" s="17">
        <f>SUM(H25,J25,L25,N25,P25)</f>
        <v>30</v>
      </c>
      <c r="G25" s="19">
        <v>0.5</v>
      </c>
      <c r="H25" s="19">
        <f>G25*60</f>
        <v>30</v>
      </c>
      <c r="I25" s="19"/>
      <c r="J25" s="19"/>
      <c r="K25" s="19"/>
      <c r="L25" s="19"/>
      <c r="M25" s="19"/>
      <c r="N25" s="19"/>
      <c r="O25" s="19"/>
      <c r="P25" s="19"/>
      <c r="Q25" s="17">
        <f t="shared" si="5"/>
        <v>175</v>
      </c>
      <c r="R25" s="19"/>
      <c r="S25" s="19"/>
      <c r="T25" s="19">
        <v>100</v>
      </c>
      <c r="U25" s="19">
        <v>30</v>
      </c>
      <c r="V25" s="19">
        <v>3</v>
      </c>
      <c r="W25" s="19">
        <v>90</v>
      </c>
      <c r="X25" s="19">
        <v>100</v>
      </c>
      <c r="Y25" s="19">
        <v>15</v>
      </c>
      <c r="Z25" s="19"/>
      <c r="AA25" s="19"/>
      <c r="AB25" s="19">
        <v>2</v>
      </c>
      <c r="AC25" s="19">
        <v>40</v>
      </c>
      <c r="AD25" s="19"/>
      <c r="AE25" s="19"/>
      <c r="AF25" s="19"/>
      <c r="AG25" s="19"/>
      <c r="AH25" s="18" t="s">
        <v>62</v>
      </c>
    </row>
    <row r="26" s="2" customFormat="1" ht="26" customHeight="1" spans="1:34">
      <c r="A26" s="18">
        <v>20</v>
      </c>
      <c r="B26" s="18"/>
      <c r="C26" s="18" t="s">
        <v>90</v>
      </c>
      <c r="D26" s="19">
        <f t="shared" si="6"/>
        <v>89</v>
      </c>
      <c r="E26" s="17">
        <f>SUM(G26,I26,K26,M26,O26)</f>
        <v>2.5</v>
      </c>
      <c r="F26" s="17">
        <f>SUM(H26,J26,L26,N26,P26)</f>
        <v>66</v>
      </c>
      <c r="G26" s="19">
        <v>0.5</v>
      </c>
      <c r="H26" s="19">
        <f>G26*60</f>
        <v>30</v>
      </c>
      <c r="I26" s="19"/>
      <c r="J26" s="19"/>
      <c r="K26" s="19"/>
      <c r="L26" s="19"/>
      <c r="M26" s="19">
        <v>2</v>
      </c>
      <c r="N26" s="19">
        <f>M26*18</f>
        <v>36</v>
      </c>
      <c r="O26" s="19"/>
      <c r="P26" s="19"/>
      <c r="Q26" s="17">
        <f t="shared" si="5"/>
        <v>23</v>
      </c>
      <c r="R26" s="19"/>
      <c r="S26" s="19"/>
      <c r="T26" s="19"/>
      <c r="U26" s="19"/>
      <c r="V26" s="19"/>
      <c r="W26" s="19"/>
      <c r="X26" s="19">
        <v>20</v>
      </c>
      <c r="Y26" s="19">
        <v>3</v>
      </c>
      <c r="Z26" s="19"/>
      <c r="AA26" s="19"/>
      <c r="AB26" s="19">
        <v>1</v>
      </c>
      <c r="AC26" s="19">
        <v>20</v>
      </c>
      <c r="AD26" s="19"/>
      <c r="AE26" s="19"/>
      <c r="AF26" s="19"/>
      <c r="AG26" s="19"/>
      <c r="AH26" s="18" t="s">
        <v>65</v>
      </c>
    </row>
    <row r="27" s="2" customFormat="1" ht="26" customHeight="1" spans="1:34">
      <c r="A27" s="18">
        <v>21</v>
      </c>
      <c r="B27" s="18"/>
      <c r="C27" s="20" t="s">
        <v>91</v>
      </c>
      <c r="D27" s="19">
        <f t="shared" si="6"/>
        <v>61.8</v>
      </c>
      <c r="E27" s="17">
        <f>SUM(G27,I27,K27,M27,O27)</f>
        <v>0.5</v>
      </c>
      <c r="F27" s="17">
        <f>SUM(H27,J27,L27,N27,P27)</f>
        <v>25</v>
      </c>
      <c r="G27" s="19"/>
      <c r="H27" s="19"/>
      <c r="I27" s="19">
        <v>0.5</v>
      </c>
      <c r="J27" s="19">
        <v>25</v>
      </c>
      <c r="K27" s="19"/>
      <c r="L27" s="19"/>
      <c r="M27" s="19"/>
      <c r="N27" s="19"/>
      <c r="O27" s="19"/>
      <c r="P27" s="19"/>
      <c r="Q27" s="17">
        <f t="shared" si="5"/>
        <v>36.8</v>
      </c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>
        <v>1</v>
      </c>
      <c r="AC27" s="19">
        <v>20</v>
      </c>
      <c r="AD27" s="19">
        <v>0.93</v>
      </c>
      <c r="AE27" s="19">
        <v>16.8</v>
      </c>
      <c r="AF27" s="19"/>
      <c r="AG27" s="19"/>
      <c r="AH27" s="18"/>
    </row>
    <row r="28" s="2" customFormat="1" ht="26" customHeight="1" spans="1:34">
      <c r="A28" s="18">
        <v>22</v>
      </c>
      <c r="B28" s="18"/>
      <c r="C28" s="18" t="s">
        <v>92</v>
      </c>
      <c r="D28" s="19">
        <f t="shared" si="6"/>
        <v>60</v>
      </c>
      <c r="E28" s="17">
        <f t="shared" ref="E28:E33" si="11">SUM(G28,I28,K28,M28,O28)</f>
        <v>1</v>
      </c>
      <c r="F28" s="17">
        <f t="shared" ref="F28:F33" si="12">SUM(H28,J28,L28,N28,P28)</f>
        <v>60</v>
      </c>
      <c r="G28" s="19">
        <v>1</v>
      </c>
      <c r="H28" s="19">
        <f>G28*60</f>
        <v>60</v>
      </c>
      <c r="I28" s="19"/>
      <c r="J28" s="19"/>
      <c r="K28" s="19"/>
      <c r="L28" s="19"/>
      <c r="M28" s="19"/>
      <c r="N28" s="19"/>
      <c r="O28" s="19"/>
      <c r="P28" s="19"/>
      <c r="Q28" s="17">
        <f t="shared" si="5"/>
        <v>0</v>
      </c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8" t="s">
        <v>65</v>
      </c>
    </row>
    <row r="29" s="2" customFormat="1" ht="26" customHeight="1" spans="1:34">
      <c r="A29" s="18">
        <v>23</v>
      </c>
      <c r="B29" s="18" t="s">
        <v>93</v>
      </c>
      <c r="C29" s="20" t="s">
        <v>94</v>
      </c>
      <c r="D29" s="19">
        <f t="shared" si="6"/>
        <v>214.47</v>
      </c>
      <c r="E29" s="17">
        <f t="shared" si="11"/>
        <v>1</v>
      </c>
      <c r="F29" s="17">
        <f t="shared" si="12"/>
        <v>18</v>
      </c>
      <c r="G29" s="19"/>
      <c r="H29" s="19"/>
      <c r="I29" s="19"/>
      <c r="J29" s="19"/>
      <c r="K29" s="19"/>
      <c r="L29" s="19"/>
      <c r="M29" s="19">
        <v>1</v>
      </c>
      <c r="N29" s="19">
        <f>M29*18</f>
        <v>18</v>
      </c>
      <c r="O29" s="19"/>
      <c r="P29" s="19"/>
      <c r="Q29" s="17">
        <f t="shared" si="5"/>
        <v>196.47</v>
      </c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>
        <v>1</v>
      </c>
      <c r="AC29" s="19">
        <v>20</v>
      </c>
      <c r="AD29" s="19"/>
      <c r="AE29" s="19"/>
      <c r="AF29" s="19">
        <v>1600</v>
      </c>
      <c r="AG29" s="19">
        <v>176.47</v>
      </c>
      <c r="AH29" s="18" t="s">
        <v>62</v>
      </c>
    </row>
    <row r="30" s="2" customFormat="1" ht="26" customHeight="1" spans="1:34">
      <c r="A30" s="18">
        <v>24</v>
      </c>
      <c r="B30" s="18"/>
      <c r="C30" s="20" t="s">
        <v>95</v>
      </c>
      <c r="D30" s="19">
        <f t="shared" si="6"/>
        <v>68</v>
      </c>
      <c r="E30" s="17">
        <f t="shared" si="11"/>
        <v>2</v>
      </c>
      <c r="F30" s="17">
        <f t="shared" si="12"/>
        <v>68</v>
      </c>
      <c r="G30" s="19"/>
      <c r="H30" s="19"/>
      <c r="I30" s="19">
        <v>1</v>
      </c>
      <c r="J30" s="19">
        <f t="shared" ref="J30:J33" si="13">I30*50</f>
        <v>50</v>
      </c>
      <c r="K30" s="19"/>
      <c r="L30" s="19"/>
      <c r="M30" s="19">
        <v>1</v>
      </c>
      <c r="N30" s="19">
        <f>M30*18</f>
        <v>18</v>
      </c>
      <c r="O30" s="19"/>
      <c r="P30" s="19"/>
      <c r="Q30" s="17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8"/>
    </row>
    <row r="31" s="2" customFormat="1" ht="26" customHeight="1" spans="1:34">
      <c r="A31" s="18">
        <v>25</v>
      </c>
      <c r="B31" s="18" t="s">
        <v>96</v>
      </c>
      <c r="C31" s="18" t="s">
        <v>97</v>
      </c>
      <c r="D31" s="19">
        <f t="shared" si="6"/>
        <v>316.95</v>
      </c>
      <c r="E31" s="17">
        <f t="shared" si="11"/>
        <v>7.12</v>
      </c>
      <c r="F31" s="17">
        <f t="shared" si="12"/>
        <v>311.4</v>
      </c>
      <c r="G31" s="19">
        <v>0.86</v>
      </c>
      <c r="H31" s="19">
        <f>G31*60</f>
        <v>51.6</v>
      </c>
      <c r="I31" s="19">
        <v>3.6</v>
      </c>
      <c r="J31" s="19">
        <f t="shared" si="13"/>
        <v>180</v>
      </c>
      <c r="K31" s="19">
        <v>2.66</v>
      </c>
      <c r="L31" s="19">
        <f>K31*30</f>
        <v>79.8</v>
      </c>
      <c r="M31" s="19"/>
      <c r="N31" s="19"/>
      <c r="O31" s="19"/>
      <c r="P31" s="19"/>
      <c r="Q31" s="17">
        <f t="shared" si="5"/>
        <v>5.55</v>
      </c>
      <c r="R31" s="19">
        <v>0.03</v>
      </c>
      <c r="S31" s="19">
        <v>0.75</v>
      </c>
      <c r="T31" s="19"/>
      <c r="U31" s="19"/>
      <c r="V31" s="19"/>
      <c r="W31" s="19"/>
      <c r="X31" s="19"/>
      <c r="Y31" s="19"/>
      <c r="Z31" s="19">
        <v>1</v>
      </c>
      <c r="AA31" s="19">
        <v>4.8</v>
      </c>
      <c r="AB31" s="19"/>
      <c r="AC31" s="19"/>
      <c r="AD31" s="19"/>
      <c r="AE31" s="19"/>
      <c r="AF31" s="19"/>
      <c r="AG31" s="19"/>
      <c r="AH31" s="18" t="s">
        <v>62</v>
      </c>
    </row>
    <row r="32" s="2" customFormat="1" ht="26" customHeight="1" spans="1:34">
      <c r="A32" s="18">
        <v>26</v>
      </c>
      <c r="B32" s="18" t="s">
        <v>98</v>
      </c>
      <c r="C32" s="18" t="s">
        <v>99</v>
      </c>
      <c r="D32" s="19">
        <f t="shared" si="6"/>
        <v>207.76</v>
      </c>
      <c r="E32" s="17">
        <f t="shared" si="11"/>
        <v>2.81</v>
      </c>
      <c r="F32" s="17">
        <f t="shared" si="12"/>
        <v>157.5</v>
      </c>
      <c r="G32" s="19">
        <v>1.7</v>
      </c>
      <c r="H32" s="19">
        <f>G32*60</f>
        <v>102</v>
      </c>
      <c r="I32" s="19">
        <v>1.11</v>
      </c>
      <c r="J32" s="19">
        <f t="shared" si="13"/>
        <v>55.5</v>
      </c>
      <c r="K32" s="19"/>
      <c r="L32" s="19"/>
      <c r="M32" s="19"/>
      <c r="N32" s="19"/>
      <c r="O32" s="19"/>
      <c r="P32" s="19"/>
      <c r="Q32" s="17">
        <f t="shared" si="5"/>
        <v>50.26</v>
      </c>
      <c r="R32" s="19"/>
      <c r="S32" s="19"/>
      <c r="T32" s="19">
        <v>30</v>
      </c>
      <c r="U32" s="19">
        <v>9</v>
      </c>
      <c r="V32" s="19"/>
      <c r="W32" s="19"/>
      <c r="X32" s="19"/>
      <c r="Y32" s="19"/>
      <c r="Z32" s="19"/>
      <c r="AA32" s="19"/>
      <c r="AB32" s="19">
        <v>2</v>
      </c>
      <c r="AC32" s="19">
        <v>40</v>
      </c>
      <c r="AD32" s="19">
        <v>0.07</v>
      </c>
      <c r="AE32" s="19">
        <v>1.26</v>
      </c>
      <c r="AF32" s="19"/>
      <c r="AG32" s="19"/>
      <c r="AH32" s="18" t="s">
        <v>62</v>
      </c>
    </row>
    <row r="33" s="2" customFormat="1" ht="26" customHeight="1" spans="1:34">
      <c r="A33" s="18">
        <v>27</v>
      </c>
      <c r="B33" s="18"/>
      <c r="C33" s="18" t="s">
        <v>100</v>
      </c>
      <c r="D33" s="19">
        <f t="shared" si="6"/>
        <v>55.5</v>
      </c>
      <c r="E33" s="17">
        <f t="shared" si="11"/>
        <v>1.11</v>
      </c>
      <c r="F33" s="17">
        <f t="shared" si="12"/>
        <v>55.5</v>
      </c>
      <c r="G33" s="19"/>
      <c r="H33" s="19"/>
      <c r="I33" s="19">
        <v>1.11</v>
      </c>
      <c r="J33" s="19">
        <f t="shared" si="13"/>
        <v>55.5</v>
      </c>
      <c r="K33" s="19"/>
      <c r="L33" s="19"/>
      <c r="M33" s="19"/>
      <c r="N33" s="19"/>
      <c r="O33" s="19"/>
      <c r="P33" s="19"/>
      <c r="Q33" s="17">
        <f t="shared" si="5"/>
        <v>0</v>
      </c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8"/>
    </row>
  </sheetData>
  <mergeCells count="34">
    <mergeCell ref="A1:B1"/>
    <mergeCell ref="A2:AG2"/>
    <mergeCell ref="E3:P3"/>
    <mergeCell ref="Q3:AG3"/>
    <mergeCell ref="G4:H4"/>
    <mergeCell ref="I4:J4"/>
    <mergeCell ref="K4:L4"/>
    <mergeCell ref="M4:N4"/>
    <mergeCell ref="O4:P4"/>
    <mergeCell ref="R4:S4"/>
    <mergeCell ref="T4:U4"/>
    <mergeCell ref="V4:W4"/>
    <mergeCell ref="X4:Y4"/>
    <mergeCell ref="Z4:AA4"/>
    <mergeCell ref="AB4:AC4"/>
    <mergeCell ref="AD4:AE4"/>
    <mergeCell ref="AF4:AG4"/>
    <mergeCell ref="A6:C6"/>
    <mergeCell ref="A3:A5"/>
    <mergeCell ref="B3:B5"/>
    <mergeCell ref="B7:B10"/>
    <mergeCell ref="B11:B12"/>
    <mergeCell ref="B13:B16"/>
    <mergeCell ref="B19:B21"/>
    <mergeCell ref="B22:B23"/>
    <mergeCell ref="B25:B28"/>
    <mergeCell ref="B29:B30"/>
    <mergeCell ref="B32:B33"/>
    <mergeCell ref="C3:C5"/>
    <mergeCell ref="D3:D5"/>
    <mergeCell ref="E4:E5"/>
    <mergeCell ref="F4:F5"/>
    <mergeCell ref="Q4:Q5"/>
    <mergeCell ref="AH3:AH6"/>
  </mergeCells>
  <printOptions horizontalCentered="1"/>
  <pageMargins left="0.196527777777778" right="0.196527777777778" top="1.14513888888889" bottom="0.554861111111111" header="0.298611111111111" footer="0.298611111111111"/>
  <pageSetup paperSize="9" scale="4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（附件１）汇总表</vt:lpstr>
      <vt:lpstr>（附件２）规划表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花花儿</cp:lastModifiedBy>
  <dcterms:created xsi:type="dcterms:W3CDTF">2024-01-15T06:37:00Z</dcterms:created>
  <dcterms:modified xsi:type="dcterms:W3CDTF">2024-08-06T00:09:41Z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11F3E7EB7B774358A95574144A7D0BA4_11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