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38"/>
  </bookViews>
  <sheets>
    <sheet name="（附件１）汇总表" sheetId="1" r:id="rId1"/>
    <sheet name="（附件２）规划表 " sheetId="2" r:id="rId2"/>
    <sheet name="到户产业发展资金400万" sheetId="6" r:id="rId3"/>
    <sheet name="种植业产业发展200万元" sheetId="7" r:id="rId4"/>
  </sheets>
  <definedNames>
    <definedName name="_xlnm._FilterDatabase" localSheetId="1" hidden="1">'（附件２）规划表 '!$A$6:$AJ$22</definedName>
    <definedName name="_xlnm.Print_Titles" localSheetId="1">'（附件２）规划表 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<sst xmlns="http://schemas.openxmlformats.org/spreadsheetml/2006/main" count="179" uniqueCount="129">
  <si>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</si>
  <si>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r>
      <rPr>
        <sz val="22"/>
        <color theme="1"/>
        <rFont val="方正小标宋简体"/>
        <charset val="134"/>
      </rPr>
      <t>开江县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简体"/>
        <charset val="134"/>
      </rPr>
      <t>年第二、三批中央和省级财政衔接推进乡村振兴补助资金项目汇总表</t>
    </r>
  </si>
  <si>
    <r>
      <rPr>
        <sz val="12"/>
        <color theme="1"/>
        <rFont val="方正黑体简体"/>
        <charset val="134"/>
      </rPr>
      <t>项目类别</t>
    </r>
  </si>
  <si>
    <r>
      <rPr>
        <sz val="12"/>
        <color theme="1"/>
        <rFont val="方正黑体简体"/>
        <charset val="134"/>
      </rPr>
      <t>下达资金数（万元）</t>
    </r>
  </si>
  <si>
    <r>
      <rPr>
        <sz val="12"/>
        <color theme="1"/>
        <rFont val="方正黑体简体"/>
        <charset val="134"/>
      </rPr>
      <t>安排资金数（万元）</t>
    </r>
  </si>
  <si>
    <r>
      <rPr>
        <sz val="12"/>
        <color theme="1"/>
        <rFont val="方正黑体简体"/>
        <charset val="134"/>
      </rPr>
      <t>项目实施单位</t>
    </r>
  </si>
  <si>
    <r>
      <rPr>
        <sz val="12"/>
        <color theme="1"/>
        <rFont val="方正黑体简体"/>
        <charset val="134"/>
      </rPr>
      <t>备注</t>
    </r>
  </si>
  <si>
    <r>
      <rPr>
        <b/>
        <sz val="12"/>
        <color theme="1"/>
        <rFont val="Times New Roman"/>
        <charset val="134"/>
      </rPr>
      <t>2024</t>
    </r>
    <r>
      <rPr>
        <b/>
        <sz val="12"/>
        <color theme="1"/>
        <rFont val="方正楷体简体"/>
        <charset val="134"/>
      </rPr>
      <t>年财政衔接乡村振兴补助资金</t>
    </r>
  </si>
  <si>
    <r>
      <rPr>
        <b/>
        <sz val="12"/>
        <color theme="1"/>
        <rFont val="方正仿宋简体"/>
        <charset val="134"/>
      </rPr>
      <t>中央资金</t>
    </r>
  </si>
  <si>
    <r>
      <rPr>
        <sz val="12"/>
        <color theme="1"/>
        <rFont val="Times New Roman"/>
        <charset val="134"/>
      </rPr>
      <t xml:space="preserve">    1.</t>
    </r>
    <r>
      <rPr>
        <sz val="12"/>
        <color theme="1"/>
        <rFont val="方正仿宋简体"/>
        <charset val="134"/>
      </rPr>
      <t>跨省外出务工一次性交通补贴</t>
    </r>
  </si>
  <si>
    <r>
      <rPr>
        <sz val="12"/>
        <color theme="1"/>
        <rFont val="方正仿宋简体"/>
        <charset val="134"/>
      </rPr>
      <t>农业农村局</t>
    </r>
  </si>
  <si>
    <r>
      <rPr>
        <sz val="12"/>
        <color theme="1"/>
        <rFont val="Times New Roman"/>
        <charset val="134"/>
      </rPr>
      <t xml:space="preserve">     2.</t>
    </r>
    <r>
      <rPr>
        <sz val="12"/>
        <color theme="1"/>
        <rFont val="方正仿宋简体"/>
        <charset val="134"/>
      </rPr>
      <t>项目管理费</t>
    </r>
  </si>
  <si>
    <r>
      <rPr>
        <sz val="12"/>
        <color theme="1"/>
        <rFont val="Times New Roman"/>
        <charset val="134"/>
      </rPr>
      <t xml:space="preserve">    3.</t>
    </r>
    <r>
      <rPr>
        <sz val="12"/>
        <color theme="1"/>
        <rFont val="方正仿宋简体"/>
        <charset val="134"/>
      </rPr>
      <t>产业发展及配套设施项目</t>
    </r>
  </si>
  <si>
    <r>
      <rPr>
        <sz val="12"/>
        <color theme="1"/>
        <rFont val="方正仿宋简体"/>
        <charset val="134"/>
      </rPr>
      <t>其中：产业发展及配套设施项目</t>
    </r>
  </si>
  <si>
    <r>
      <rPr>
        <sz val="12"/>
        <color theme="1"/>
        <rFont val="方正仿宋简体"/>
        <charset val="134"/>
      </rPr>
      <t>相关乡镇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</si>
  <si>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方正仿宋简体"/>
        <charset val="134"/>
      </rPr>
      <t>兴产富民推动乡村发展宜业项目</t>
    </r>
  </si>
  <si>
    <r>
      <rPr>
        <sz val="12"/>
        <color theme="1"/>
        <rFont val="Times New Roman"/>
        <charset val="134"/>
      </rPr>
      <t xml:space="preserve">     </t>
    </r>
    <r>
      <rPr>
        <sz val="12"/>
        <color theme="1"/>
        <rFont val="方正仿宋简体"/>
        <charset val="134"/>
      </rPr>
      <t>普安镇方居庙村产业发展及基础设施配套项目</t>
    </r>
  </si>
  <si>
    <r>
      <rPr>
        <sz val="12"/>
        <color theme="1"/>
        <rFont val="方正仿宋简体"/>
        <charset val="134"/>
      </rPr>
      <t>普安镇</t>
    </r>
  </si>
  <si>
    <r>
      <rPr>
        <sz val="12"/>
        <color theme="1"/>
        <rFont val="Times New Roman"/>
        <charset val="134"/>
      </rPr>
      <t xml:space="preserve">     </t>
    </r>
    <r>
      <rPr>
        <sz val="12"/>
        <color theme="1"/>
        <rFont val="方正仿宋简体"/>
        <charset val="134"/>
      </rPr>
      <t>普安镇藕虾共生产业发展项目</t>
    </r>
  </si>
  <si>
    <r>
      <rPr>
        <sz val="12"/>
        <color theme="1"/>
        <rFont val="Times New Roman"/>
        <charset val="134"/>
      </rPr>
      <t xml:space="preserve">     </t>
    </r>
    <r>
      <rPr>
        <sz val="12"/>
        <color theme="1"/>
        <rFont val="方正仿宋简体"/>
        <charset val="134"/>
      </rPr>
      <t>开江麻鸭种质保护与提质增量项目</t>
    </r>
  </si>
  <si>
    <t>畜牧中心</t>
  </si>
  <si>
    <r>
      <rPr>
        <b/>
        <sz val="12"/>
        <color theme="1"/>
        <rFont val="方正仿宋简体"/>
        <charset val="134"/>
      </rPr>
      <t>省级资金</t>
    </r>
    <r>
      <rPr>
        <b/>
        <sz val="12"/>
        <color theme="1"/>
        <rFont val="Times New Roman"/>
        <charset val="134"/>
      </rPr>
      <t>(</t>
    </r>
    <r>
      <rPr>
        <b/>
        <sz val="12"/>
        <color theme="1"/>
        <rFont val="方正仿宋简体"/>
        <charset val="134"/>
      </rPr>
      <t>第二批资金</t>
    </r>
    <r>
      <rPr>
        <b/>
        <sz val="12"/>
        <color theme="1"/>
        <rFont val="Times New Roman"/>
        <charset val="134"/>
      </rPr>
      <t>618</t>
    </r>
    <r>
      <rPr>
        <b/>
        <sz val="12"/>
        <color theme="1"/>
        <rFont val="方正仿宋简体"/>
        <charset val="134"/>
      </rPr>
      <t>万元，第三批资金</t>
    </r>
    <r>
      <rPr>
        <b/>
        <sz val="12"/>
        <color theme="1"/>
        <rFont val="Times New Roman"/>
        <charset val="134"/>
      </rPr>
      <t>200</t>
    </r>
    <r>
      <rPr>
        <b/>
        <sz val="12"/>
        <color theme="1"/>
        <rFont val="方正仿宋简体"/>
        <charset val="134"/>
      </rPr>
      <t>万元</t>
    </r>
    <r>
      <rPr>
        <b/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</si>
  <si>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 xml:space="preserve">     1.</t>
    </r>
    <r>
      <rPr>
        <sz val="12"/>
        <color theme="1"/>
        <rFont val="方正仿宋简体"/>
        <charset val="134"/>
      </rPr>
      <t>兴产富民推动乡村发展宜业项目</t>
    </r>
  </si>
  <si>
    <r>
      <rPr>
        <sz val="12"/>
        <color theme="1"/>
        <rFont val="Times New Roman"/>
        <charset val="134"/>
      </rPr>
      <t xml:space="preserve">     2.</t>
    </r>
    <r>
      <rPr>
        <sz val="12"/>
        <color theme="1"/>
        <rFont val="方正仿宋简体"/>
        <charset val="134"/>
      </rPr>
      <t>种植业产业发展项目</t>
    </r>
  </si>
  <si>
    <r>
      <rPr>
        <sz val="12"/>
        <color theme="1"/>
        <rFont val="方正仿宋简体"/>
        <charset val="134"/>
      </rPr>
      <t>各乡镇、淙城街道办</t>
    </r>
  </si>
  <si>
    <r>
      <rPr>
        <sz val="12"/>
        <color theme="1"/>
        <rFont val="Times New Roman"/>
        <charset val="134"/>
      </rPr>
      <t xml:space="preserve">     3.</t>
    </r>
    <r>
      <rPr>
        <sz val="12"/>
        <color theme="1"/>
        <rFont val="方正仿宋简体"/>
        <charset val="134"/>
      </rPr>
      <t>到户产业发展项目</t>
    </r>
  </si>
  <si>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1-1</t>
    </r>
  </si>
  <si>
    <r>
      <rPr>
        <sz val="18"/>
        <rFont val="方正小标宋简体"/>
        <charset val="134"/>
      </rPr>
      <t>开江县</t>
    </r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年第二、三批中央和省级财政衔接推进乡村振兴补助资金项目规划明细表</t>
    </r>
  </si>
  <si>
    <t>序
号</t>
  </si>
  <si>
    <t>乡镇</t>
  </si>
  <si>
    <t>村名</t>
  </si>
  <si>
    <t>总金额
（万元）</t>
  </si>
  <si>
    <t>产业道路基础设施建设</t>
  </si>
  <si>
    <t>产业配套基础设施</t>
  </si>
  <si>
    <t>村属性</t>
  </si>
  <si>
    <t>长度
（千米）</t>
  </si>
  <si>
    <r>
      <rPr>
        <b/>
        <sz val="9"/>
        <rFont val="宋体"/>
        <charset val="134"/>
      </rPr>
      <t>金额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小计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（万元）</t>
    </r>
  </si>
  <si>
    <r>
      <rPr>
        <b/>
        <sz val="9"/>
        <rFont val="Times New Roman"/>
        <charset val="134"/>
      </rPr>
      <t>3.5</t>
    </r>
    <r>
      <rPr>
        <b/>
        <sz val="9"/>
        <rFont val="宋体"/>
        <charset val="134"/>
      </rPr>
      <t>米宽道路硬化</t>
    </r>
    <r>
      <rPr>
        <b/>
        <sz val="9"/>
        <rFont val="Times New Roman"/>
        <charset val="134"/>
      </rPr>
      <t xml:space="preserve">
60</t>
    </r>
    <r>
      <rPr>
        <b/>
        <sz val="9"/>
        <rFont val="宋体"/>
        <charset val="134"/>
      </rPr>
      <t>万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公里</t>
    </r>
  </si>
  <si>
    <r>
      <rPr>
        <b/>
        <sz val="9"/>
        <rFont val="Times New Roman"/>
        <charset val="134"/>
      </rPr>
      <t>3</t>
    </r>
    <r>
      <rPr>
        <b/>
        <sz val="9"/>
        <rFont val="宋体"/>
        <charset val="134"/>
      </rPr>
      <t>米宽产业道路硬化</t>
    </r>
    <r>
      <rPr>
        <b/>
        <sz val="9"/>
        <rFont val="Times New Roman"/>
        <charset val="134"/>
      </rPr>
      <t xml:space="preserve">
50</t>
    </r>
    <r>
      <rPr>
        <b/>
        <sz val="9"/>
        <rFont val="宋体"/>
        <charset val="134"/>
      </rPr>
      <t>万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公里</t>
    </r>
  </si>
  <si>
    <r>
      <rPr>
        <b/>
        <sz val="9"/>
        <rFont val="Times New Roman"/>
        <charset val="134"/>
      </rPr>
      <t>2</t>
    </r>
    <r>
      <rPr>
        <b/>
        <sz val="9"/>
        <rFont val="宋体"/>
        <charset val="134"/>
      </rPr>
      <t>米产业路加宽</t>
    </r>
    <r>
      <rPr>
        <b/>
        <sz val="9"/>
        <rFont val="Times New Roman"/>
        <charset val="134"/>
      </rPr>
      <t>35</t>
    </r>
    <r>
      <rPr>
        <b/>
        <sz val="9"/>
        <rFont val="宋体"/>
        <charset val="134"/>
      </rPr>
      <t>万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公里</t>
    </r>
    <r>
      <rPr>
        <b/>
        <sz val="9"/>
        <rFont val="Times New Roman"/>
        <charset val="134"/>
      </rPr>
      <t xml:space="preserve"> </t>
    </r>
  </si>
  <si>
    <t>1.5米村道加宽
30万/公里</t>
  </si>
  <si>
    <t>1.5米产业便民路
18万/公里</t>
  </si>
  <si>
    <t>1米产业便民路
12万/公里</t>
  </si>
  <si>
    <t>金额
小计
（万元）</t>
  </si>
  <si>
    <t>沟渠（河道）整治</t>
  </si>
  <si>
    <t>土地整治
0.3万/亩</t>
  </si>
  <si>
    <t>乡村治理</t>
  </si>
  <si>
    <t>太阳能路灯
0.15万元/盏</t>
  </si>
  <si>
    <t>堡坎</t>
  </si>
  <si>
    <t>山坪塘/蓄水池</t>
  </si>
  <si>
    <t>波形护栏/防护网</t>
  </si>
  <si>
    <t>农业生产用房</t>
  </si>
  <si>
    <t>长度 
（千米）</t>
  </si>
  <si>
    <t>金额
（万元）</t>
  </si>
  <si>
    <t>数量
（亩）</t>
  </si>
  <si>
    <t>数量
（处）</t>
  </si>
  <si>
    <t>数量
（盏）</t>
  </si>
  <si>
    <t>数量</t>
  </si>
  <si>
    <t>数量
（千米）</t>
  </si>
  <si>
    <t>面积
（平方米）</t>
  </si>
  <si>
    <t>合　　计</t>
  </si>
  <si>
    <t>新宁镇</t>
  </si>
  <si>
    <t>白云村</t>
  </si>
  <si>
    <t>脱贫村</t>
  </si>
  <si>
    <t>淙城街道办</t>
  </si>
  <si>
    <t>观音寨村</t>
  </si>
  <si>
    <t>普安镇</t>
  </si>
  <si>
    <t>宝塔社区</t>
  </si>
  <si>
    <t>青堆子社区</t>
  </si>
  <si>
    <t>玉皇观村</t>
  </si>
  <si>
    <t>筒车辅村</t>
  </si>
  <si>
    <t>新场村</t>
  </si>
  <si>
    <t>东岳村</t>
  </si>
  <si>
    <t>广福镇</t>
  </si>
  <si>
    <t>兰家塝村</t>
  </si>
  <si>
    <t>任市镇</t>
  </si>
  <si>
    <t>黄茅坪村</t>
  </si>
  <si>
    <t>荷叶坝村</t>
  </si>
  <si>
    <t>龙王沟村</t>
  </si>
  <si>
    <t>黄泥塝村</t>
  </si>
  <si>
    <t>竹溪村</t>
  </si>
  <si>
    <t>竹儿坪村</t>
  </si>
  <si>
    <t>永兴镇</t>
  </si>
  <si>
    <t>方家沟村</t>
  </si>
  <si>
    <t>开源村</t>
  </si>
  <si>
    <t>箭口垭村</t>
  </si>
  <si>
    <t>甘棠镇</t>
  </si>
  <si>
    <t>锣鼓堂村</t>
  </si>
  <si>
    <t>甘棠社区</t>
  </si>
  <si>
    <t>龙井坝村</t>
  </si>
  <si>
    <t>灵岩镇</t>
  </si>
  <si>
    <t>分水岭村</t>
  </si>
  <si>
    <t>长岭镇</t>
  </si>
  <si>
    <t>天星寨村</t>
  </si>
  <si>
    <t>天马头村</t>
  </si>
  <si>
    <t>八庙镇</t>
  </si>
  <si>
    <t>保全寨村</t>
  </si>
  <si>
    <r>
      <rPr>
        <sz val="10"/>
        <rFont val="宋体"/>
        <charset val="134"/>
      </rPr>
      <t>脱贫村</t>
    </r>
  </si>
  <si>
    <t>马鞍山村</t>
  </si>
  <si>
    <t>讲治镇</t>
  </si>
  <si>
    <t>九岭社区</t>
  </si>
  <si>
    <t>梅家乡</t>
  </si>
  <si>
    <t>大堰塘村</t>
  </si>
  <si>
    <t>回龙镇</t>
  </si>
  <si>
    <t>尖峰寨村</t>
  </si>
  <si>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1-2</t>
    </r>
  </si>
  <si>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简体"/>
        <charset val="134"/>
      </rPr>
      <t>年财政衔接推进乡村振兴补助到户产业发展资金分配表</t>
    </r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</si>
  <si>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</si>
  <si>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乡镇</t>
    </r>
  </si>
  <si>
    <r>
      <rPr>
        <sz val="11"/>
        <color theme="1"/>
        <rFont val="宋体"/>
        <charset val="134"/>
      </rPr>
      <t>户数</t>
    </r>
  </si>
  <si>
    <r>
      <rPr>
        <sz val="11"/>
        <color theme="1"/>
        <rFont val="宋体"/>
        <charset val="134"/>
      </rPr>
      <t>补助金额（万元）</t>
    </r>
  </si>
  <si>
    <r>
      <rPr>
        <sz val="11"/>
        <color theme="1"/>
        <rFont val="宋体"/>
        <charset val="134"/>
      </rPr>
      <t>备注</t>
    </r>
  </si>
  <si>
    <r>
      <rPr>
        <sz val="11"/>
        <color theme="1"/>
        <rFont val="宋体"/>
        <charset val="134"/>
      </rPr>
      <t>合计</t>
    </r>
  </si>
  <si>
    <r>
      <rPr>
        <sz val="11"/>
        <color theme="1"/>
        <rFont val="宋体"/>
        <charset val="134"/>
      </rPr>
      <t>淙城街道</t>
    </r>
  </si>
  <si>
    <r>
      <rPr>
        <sz val="11"/>
        <color theme="1"/>
        <rFont val="宋体"/>
        <charset val="134"/>
      </rPr>
      <t>新宁镇</t>
    </r>
  </si>
  <si>
    <r>
      <rPr>
        <sz val="11"/>
        <color theme="1"/>
        <rFont val="宋体"/>
        <charset val="134"/>
      </rPr>
      <t>普安镇</t>
    </r>
  </si>
  <si>
    <r>
      <rPr>
        <sz val="11"/>
        <color theme="1"/>
        <rFont val="宋体"/>
        <charset val="134"/>
      </rPr>
      <t>永兴镇</t>
    </r>
  </si>
  <si>
    <r>
      <rPr>
        <sz val="11"/>
        <color theme="1"/>
        <rFont val="宋体"/>
        <charset val="134"/>
      </rPr>
      <t>回龙镇</t>
    </r>
  </si>
  <si>
    <r>
      <rPr>
        <sz val="11"/>
        <color theme="1"/>
        <rFont val="宋体"/>
        <charset val="134"/>
      </rPr>
      <t>灵岩镇</t>
    </r>
  </si>
  <si>
    <r>
      <rPr>
        <sz val="11"/>
        <color theme="1"/>
        <rFont val="宋体"/>
        <charset val="134"/>
      </rPr>
      <t>梅家乡</t>
    </r>
  </si>
  <si>
    <r>
      <rPr>
        <sz val="11"/>
        <color theme="1"/>
        <rFont val="宋体"/>
        <charset val="134"/>
      </rPr>
      <t>任市镇</t>
    </r>
  </si>
  <si>
    <r>
      <rPr>
        <sz val="11"/>
        <color theme="1"/>
        <rFont val="宋体"/>
        <charset val="134"/>
      </rPr>
      <t>甘棠镇</t>
    </r>
  </si>
  <si>
    <r>
      <rPr>
        <sz val="11"/>
        <color theme="1"/>
        <rFont val="宋体"/>
        <charset val="134"/>
      </rPr>
      <t>讲治镇</t>
    </r>
  </si>
  <si>
    <r>
      <rPr>
        <sz val="11"/>
        <color theme="1"/>
        <rFont val="宋体"/>
        <charset val="134"/>
      </rPr>
      <t>广福镇</t>
    </r>
  </si>
  <si>
    <r>
      <rPr>
        <sz val="11"/>
        <color theme="1"/>
        <rFont val="宋体"/>
        <charset val="134"/>
      </rPr>
      <t>长岭镇</t>
    </r>
  </si>
  <si>
    <r>
      <rPr>
        <sz val="11"/>
        <color theme="1"/>
        <rFont val="宋体"/>
        <charset val="134"/>
      </rPr>
      <t>八庙镇</t>
    </r>
  </si>
  <si>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1-3</t>
    </r>
  </si>
  <si>
    <r>
      <rPr>
        <sz val="17"/>
        <color theme="1"/>
        <rFont val="Times New Roman"/>
        <charset val="134"/>
      </rPr>
      <t>2024</t>
    </r>
    <r>
      <rPr>
        <sz val="17"/>
        <color theme="1"/>
        <rFont val="方正小标宋简体"/>
        <charset val="134"/>
      </rPr>
      <t>年财政衔接推进乡村振兴补助种植业产业发展资金分配表</t>
    </r>
  </si>
  <si>
    <r>
      <rPr>
        <sz val="11"/>
        <color theme="1"/>
        <rFont val="宋体"/>
        <charset val="134"/>
      </rPr>
      <t>种植（亩）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</si>
</sst>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);[Red]\(0.000\)"/>
  </numFmts>
  <fonts count="5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Times New Roman"/>
      <charset val="134"/>
    </font>
    <font>
      <sz val="12"/>
      <color theme="1"/>
      <name val="Times New Roman"/>
      <charset val="134"/>
    </font>
    <font>
      <sz val="17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4"/>
      <name val="黑体"/>
      <charset val="134"/>
    </font>
    <font>
      <sz val="12"/>
      <color theme="1"/>
      <name val="方正黑体简体"/>
      <charset val="134"/>
    </font>
    <font>
      <sz val="18"/>
      <color theme="1"/>
      <name val="方正小标宋简体"/>
      <charset val="134"/>
    </font>
    <font>
      <b/>
      <sz val="12"/>
      <color theme="1"/>
      <name val="方正仿宋简体"/>
      <charset val="134"/>
    </font>
    <font>
      <sz val="17"/>
      <color theme="1"/>
      <name val="方正小标宋简体"/>
      <charset val="134"/>
    </font>
    <font>
      <sz val="16"/>
      <color theme="1"/>
      <name val="黑体"/>
      <charset val="134"/>
    </font>
    <font>
      <b/>
      <sz val="12"/>
      <color theme="1"/>
      <name val="方正楷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8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7" fillId="5" borderId="10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1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22" fillId="0" borderId="0" xfId="0" applyNumberFormat="1" applyFont="1" applyAlignment="1">
      <alignment horizontal="center" vertical="center" wrapText="1"/>
    </xf>
    <xf numFmtId="0" fontId="23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2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E13" sqref="E13"/>
    </sheetView>
  </sheetViews>
  <sheetFormatPr defaultColWidth="9" defaultRowHeight="13.5" outlineLevelCol="4"/>
  <cols>
    <col min="1" max="1" width="61" style="45" customWidth="1"/>
    <col min="2" max="3" width="23.25" style="45" customWidth="1"/>
    <col min="4" max="4" width="23.5" style="45" customWidth="1"/>
    <col min="5" max="5" width="14.25" style="45" customWidth="1"/>
    <col min="6" max="16384" width="9" style="45"/>
  </cols>
  <sheetData>
    <row r="1" ht="30" customHeight="1" spans="1:5">
      <c r="A1" s="46" t="s">
        <v>0</v>
      </c>
      <c r="B1" s="47"/>
      <c r="C1" s="47"/>
      <c r="D1" s="47"/>
      <c r="E1" s="47"/>
    </row>
    <row r="2" ht="33" customHeight="1" spans="1:5">
      <c r="A2" s="48" t="s">
        <v>1</v>
      </c>
      <c r="B2" s="49"/>
      <c r="C2" s="49"/>
      <c r="D2" s="49"/>
      <c r="E2" s="49"/>
    </row>
    <row r="3" s="43" customFormat="1" ht="30" customHeight="1" spans="1:5">
      <c r="A3" s="50" t="s">
        <v>2</v>
      </c>
      <c r="B3" s="50" t="s">
        <v>3</v>
      </c>
      <c r="C3" s="50" t="s">
        <v>4</v>
      </c>
      <c r="D3" s="50" t="s">
        <v>5</v>
      </c>
      <c r="E3" s="50" t="s">
        <v>6</v>
      </c>
    </row>
    <row r="4" s="44" customFormat="1" ht="30" customHeight="1" spans="1:5">
      <c r="A4" s="51" t="s">
        <v>7</v>
      </c>
      <c r="B4" s="50">
        <f>B5+B14</f>
        <v>4878</v>
      </c>
      <c r="C4" s="50">
        <f>C5+C14</f>
        <v>4878</v>
      </c>
      <c r="D4" s="50"/>
      <c r="E4" s="50"/>
    </row>
    <row r="5" ht="30" customHeight="1" spans="1:5">
      <c r="A5" s="51" t="s">
        <v>8</v>
      </c>
      <c r="B5" s="50">
        <v>4060</v>
      </c>
      <c r="C5" s="50">
        <f>C6+C7+C8</f>
        <v>4060</v>
      </c>
      <c r="D5" s="50"/>
      <c r="E5" s="50"/>
    </row>
    <row r="6" ht="30" customHeight="1" spans="1:5">
      <c r="A6" s="52" t="s">
        <v>9</v>
      </c>
      <c r="B6" s="50"/>
      <c r="C6" s="50">
        <v>780</v>
      </c>
      <c r="D6" s="50" t="s">
        <v>10</v>
      </c>
      <c r="E6" s="50"/>
    </row>
    <row r="7" ht="30" customHeight="1" spans="1:5">
      <c r="A7" s="52" t="s">
        <v>11</v>
      </c>
      <c r="B7" s="50"/>
      <c r="C7" s="50">
        <v>48.78</v>
      </c>
      <c r="D7" s="50" t="s">
        <v>10</v>
      </c>
      <c r="E7" s="50"/>
    </row>
    <row r="8" ht="30" customHeight="1" spans="1:5">
      <c r="A8" s="52" t="s">
        <v>12</v>
      </c>
      <c r="B8" s="50"/>
      <c r="C8" s="50">
        <f>SUM(C9:C13)</f>
        <v>3231.22</v>
      </c>
      <c r="D8" s="50"/>
      <c r="E8" s="50"/>
    </row>
    <row r="9" ht="30" customHeight="1" spans="1:5">
      <c r="A9" s="52" t="s">
        <v>13</v>
      </c>
      <c r="B9" s="50"/>
      <c r="C9" s="50">
        <v>2319.22</v>
      </c>
      <c r="D9" s="50" t="s">
        <v>14</v>
      </c>
      <c r="E9" s="50"/>
    </row>
    <row r="10" ht="30" customHeight="1" spans="1:5">
      <c r="A10" s="52" t="s">
        <v>15</v>
      </c>
      <c r="B10" s="50"/>
      <c r="C10" s="50">
        <v>482</v>
      </c>
      <c r="D10" s="50" t="s">
        <v>14</v>
      </c>
      <c r="E10" s="50"/>
    </row>
    <row r="11" ht="30" customHeight="1" spans="1:5">
      <c r="A11" s="52" t="s">
        <v>16</v>
      </c>
      <c r="B11" s="50"/>
      <c r="C11" s="50">
        <v>160</v>
      </c>
      <c r="D11" s="50" t="s">
        <v>17</v>
      </c>
      <c r="E11" s="50"/>
    </row>
    <row r="12" ht="30" customHeight="1" spans="1:5">
      <c r="A12" s="52" t="s">
        <v>18</v>
      </c>
      <c r="B12" s="50"/>
      <c r="C12" s="50">
        <v>180</v>
      </c>
      <c r="D12" s="50" t="s">
        <v>17</v>
      </c>
      <c r="E12" s="50"/>
    </row>
    <row r="13" ht="30" customHeight="1" spans="1:5">
      <c r="A13" s="52" t="s">
        <v>19</v>
      </c>
      <c r="B13" s="50"/>
      <c r="C13" s="50">
        <v>90</v>
      </c>
      <c r="D13" s="53" t="s">
        <v>20</v>
      </c>
      <c r="E13" s="50"/>
    </row>
    <row r="14" ht="30" customHeight="1" spans="1:5">
      <c r="A14" s="51" t="s">
        <v>21</v>
      </c>
      <c r="B14" s="50">
        <v>818</v>
      </c>
      <c r="C14" s="50">
        <f>SUM(C15:C17)</f>
        <v>818</v>
      </c>
      <c r="D14" s="50"/>
      <c r="E14" s="50"/>
    </row>
    <row r="15" ht="30" customHeight="1" spans="1:5">
      <c r="A15" s="52" t="s">
        <v>22</v>
      </c>
      <c r="B15" s="50"/>
      <c r="C15" s="50">
        <v>218</v>
      </c>
      <c r="D15" s="50" t="s">
        <v>14</v>
      </c>
      <c r="E15" s="50"/>
    </row>
    <row r="16" ht="30" customHeight="1" spans="1:5">
      <c r="A16" s="52" t="s">
        <v>23</v>
      </c>
      <c r="B16" s="50"/>
      <c r="C16" s="50">
        <v>200</v>
      </c>
      <c r="D16" s="50" t="s">
        <v>24</v>
      </c>
      <c r="E16" s="50"/>
    </row>
    <row r="17" ht="30" customHeight="1" spans="1:5">
      <c r="A17" s="52" t="s">
        <v>25</v>
      </c>
      <c r="B17" s="50"/>
      <c r="C17" s="50">
        <v>400</v>
      </c>
      <c r="D17" s="50" t="s">
        <v>24</v>
      </c>
      <c r="E17" s="50"/>
    </row>
  </sheetData>
  <mergeCells count="1">
    <mergeCell ref="A2:E2"/>
  </mergeCells>
  <printOptions horizontalCentered="1"/>
  <pageMargins left="0.448611111111111" right="0.448611111111111" top="0.948611111111111" bottom="0.751388888888889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6"/>
  <sheetViews>
    <sheetView zoomScaleSheetLayoutView="70" workbookViewId="0">
      <pane ySplit="6" topLeftCell="A7" activePane="bottomLeft" state="frozen"/>
      <selection/>
      <selection pane="bottomLeft" activeCell="J25" sqref="J25"/>
    </sheetView>
  </sheetViews>
  <sheetFormatPr defaultColWidth="9" defaultRowHeight="15"/>
  <cols>
    <col min="1" max="1" width="4.99166666666667" style="14" customWidth="1"/>
    <col min="2" max="2" width="9.625" style="14" customWidth="1"/>
    <col min="3" max="3" width="8.75" style="14" customWidth="1"/>
    <col min="4" max="4" width="8.74166666666667" style="14" customWidth="1"/>
    <col min="5" max="5" width="7.125" style="14" customWidth="1"/>
    <col min="6" max="6" width="9.375" style="14" customWidth="1"/>
    <col min="7" max="18" width="7.625" style="14" customWidth="1"/>
    <col min="19" max="21" width="8.125" style="14" customWidth="1"/>
    <col min="22" max="29" width="8.125" style="14" hidden="1" customWidth="1"/>
    <col min="30" max="30" width="9.5" style="14" customWidth="1"/>
    <col min="31" max="31" width="8" style="14" customWidth="1"/>
    <col min="32" max="35" width="9.5" style="14" hidden="1" customWidth="1"/>
    <col min="36" max="36" width="7.5" style="14" customWidth="1"/>
    <col min="37" max="16384" width="9" style="14"/>
  </cols>
  <sheetData>
    <row r="1" s="11" customFormat="1" ht="38" customHeight="1" spans="1:2">
      <c r="A1" s="2" t="s">
        <v>26</v>
      </c>
      <c r="B1" s="2"/>
    </row>
    <row r="2" s="12" customFormat="1" ht="28" customHeight="1" spans="1:36">
      <c r="A2" s="15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ht="19" customHeight="1" spans="1:36">
      <c r="A3" s="17" t="s">
        <v>28</v>
      </c>
      <c r="B3" s="18" t="s">
        <v>29</v>
      </c>
      <c r="C3" s="18" t="s">
        <v>30</v>
      </c>
      <c r="D3" s="19" t="s">
        <v>31</v>
      </c>
      <c r="E3" s="17" t="s">
        <v>32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7" t="s">
        <v>33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41" t="s">
        <v>34</v>
      </c>
    </row>
    <row r="4" ht="27" customHeight="1" spans="1:36">
      <c r="A4" s="19"/>
      <c r="B4" s="21"/>
      <c r="C4" s="21"/>
      <c r="D4" s="22"/>
      <c r="E4" s="19" t="s">
        <v>35</v>
      </c>
      <c r="F4" s="19" t="s">
        <v>36</v>
      </c>
      <c r="G4" s="23" t="s">
        <v>37</v>
      </c>
      <c r="H4" s="23"/>
      <c r="I4" s="23" t="s">
        <v>38</v>
      </c>
      <c r="J4" s="23"/>
      <c r="K4" s="23" t="s">
        <v>39</v>
      </c>
      <c r="L4" s="23"/>
      <c r="M4" s="19" t="s">
        <v>40</v>
      </c>
      <c r="N4" s="23"/>
      <c r="O4" s="38" t="s">
        <v>41</v>
      </c>
      <c r="P4" s="38"/>
      <c r="Q4" s="38" t="s">
        <v>42</v>
      </c>
      <c r="R4" s="38"/>
      <c r="S4" s="38" t="s">
        <v>43</v>
      </c>
      <c r="T4" s="19" t="s">
        <v>44</v>
      </c>
      <c r="U4" s="23"/>
      <c r="V4" s="19" t="s">
        <v>45</v>
      </c>
      <c r="W4" s="23"/>
      <c r="X4" s="19" t="s">
        <v>46</v>
      </c>
      <c r="Y4" s="22"/>
      <c r="Z4" s="19" t="s">
        <v>47</v>
      </c>
      <c r="AA4" s="22"/>
      <c r="AB4" s="19" t="s">
        <v>48</v>
      </c>
      <c r="AC4" s="22"/>
      <c r="AD4" s="19" t="s">
        <v>49</v>
      </c>
      <c r="AE4" s="22"/>
      <c r="AF4" s="21" t="s">
        <v>50</v>
      </c>
      <c r="AG4" s="22"/>
      <c r="AH4" s="21" t="s">
        <v>51</v>
      </c>
      <c r="AI4" s="22"/>
      <c r="AJ4" s="41"/>
    </row>
    <row r="5" ht="28" customHeight="1" spans="1:36">
      <c r="A5" s="24"/>
      <c r="B5" s="25"/>
      <c r="C5" s="25"/>
      <c r="D5" s="26"/>
      <c r="E5" s="27"/>
      <c r="F5" s="27"/>
      <c r="G5" s="19" t="s">
        <v>52</v>
      </c>
      <c r="H5" s="19" t="s">
        <v>53</v>
      </c>
      <c r="I5" s="19" t="s">
        <v>35</v>
      </c>
      <c r="J5" s="19" t="s">
        <v>53</v>
      </c>
      <c r="K5" s="19" t="s">
        <v>35</v>
      </c>
      <c r="L5" s="19" t="s">
        <v>53</v>
      </c>
      <c r="M5" s="19" t="s">
        <v>35</v>
      </c>
      <c r="N5" s="19" t="s">
        <v>53</v>
      </c>
      <c r="O5" s="19" t="s">
        <v>35</v>
      </c>
      <c r="P5" s="19" t="s">
        <v>53</v>
      </c>
      <c r="Q5" s="19" t="s">
        <v>35</v>
      </c>
      <c r="R5" s="19" t="s">
        <v>53</v>
      </c>
      <c r="S5" s="40"/>
      <c r="T5" s="19" t="s">
        <v>35</v>
      </c>
      <c r="U5" s="19" t="s">
        <v>53</v>
      </c>
      <c r="V5" s="19" t="s">
        <v>54</v>
      </c>
      <c r="W5" s="19" t="s">
        <v>53</v>
      </c>
      <c r="X5" s="19" t="s">
        <v>55</v>
      </c>
      <c r="Y5" s="19" t="s">
        <v>53</v>
      </c>
      <c r="Z5" s="19" t="s">
        <v>56</v>
      </c>
      <c r="AA5" s="19" t="s">
        <v>53</v>
      </c>
      <c r="AB5" s="19" t="s">
        <v>55</v>
      </c>
      <c r="AC5" s="19" t="s">
        <v>53</v>
      </c>
      <c r="AD5" s="19" t="s">
        <v>57</v>
      </c>
      <c r="AE5" s="19" t="s">
        <v>53</v>
      </c>
      <c r="AF5" s="19" t="s">
        <v>58</v>
      </c>
      <c r="AG5" s="19" t="s">
        <v>53</v>
      </c>
      <c r="AH5" s="19" t="s">
        <v>59</v>
      </c>
      <c r="AI5" s="19" t="s">
        <v>53</v>
      </c>
      <c r="AJ5" s="41"/>
    </row>
    <row r="6" s="13" customFormat="1" ht="21" customHeight="1" spans="1:36">
      <c r="A6" s="18" t="s">
        <v>60</v>
      </c>
      <c r="B6" s="18"/>
      <c r="C6" s="18"/>
      <c r="D6" s="28">
        <f>SUM(D7:D35)</f>
        <v>2319.22</v>
      </c>
      <c r="E6" s="28">
        <f t="shared" ref="E6:AE6" si="0">SUM(E7:E35)</f>
        <v>28.97</v>
      </c>
      <c r="F6" s="28">
        <f t="shared" si="0"/>
        <v>1496.2</v>
      </c>
      <c r="G6" s="28">
        <f t="shared" si="0"/>
        <v>19.17</v>
      </c>
      <c r="H6" s="28">
        <f t="shared" si="0"/>
        <v>1150.2</v>
      </c>
      <c r="I6" s="28">
        <f t="shared" si="0"/>
        <v>3.7</v>
      </c>
      <c r="J6" s="28">
        <f t="shared" si="0"/>
        <v>185</v>
      </c>
      <c r="K6" s="28">
        <f t="shared" si="0"/>
        <v>3.1</v>
      </c>
      <c r="L6" s="28">
        <f t="shared" si="0"/>
        <v>119</v>
      </c>
      <c r="M6" s="28">
        <f t="shared" si="0"/>
        <v>0</v>
      </c>
      <c r="N6" s="28">
        <f t="shared" si="0"/>
        <v>0</v>
      </c>
      <c r="O6" s="28">
        <f t="shared" si="0"/>
        <v>1</v>
      </c>
      <c r="P6" s="28">
        <f t="shared" si="0"/>
        <v>18</v>
      </c>
      <c r="Q6" s="28">
        <f t="shared" si="0"/>
        <v>2</v>
      </c>
      <c r="R6" s="28">
        <f t="shared" si="0"/>
        <v>24</v>
      </c>
      <c r="S6" s="28">
        <f t="shared" si="0"/>
        <v>823.02</v>
      </c>
      <c r="T6" s="28">
        <f t="shared" si="0"/>
        <v>36</v>
      </c>
      <c r="U6" s="28">
        <f t="shared" si="0"/>
        <v>673.02</v>
      </c>
      <c r="V6" s="28">
        <f t="shared" si="0"/>
        <v>8</v>
      </c>
      <c r="W6" s="28">
        <f t="shared" si="0"/>
        <v>150</v>
      </c>
      <c r="X6" s="28">
        <f t="shared" si="0"/>
        <v>0</v>
      </c>
      <c r="Y6" s="28">
        <f t="shared" si="0"/>
        <v>0</v>
      </c>
      <c r="Z6" s="28">
        <f t="shared" si="0"/>
        <v>0</v>
      </c>
      <c r="AA6" s="28">
        <f t="shared" si="0"/>
        <v>0</v>
      </c>
      <c r="AB6" s="28">
        <f t="shared" si="0"/>
        <v>0</v>
      </c>
      <c r="AC6" s="28">
        <f t="shared" si="0"/>
        <v>0</v>
      </c>
      <c r="AD6" s="28">
        <f t="shared" si="0"/>
        <v>6</v>
      </c>
      <c r="AE6" s="28">
        <f t="shared" si="0"/>
        <v>150</v>
      </c>
      <c r="AF6" s="28">
        <f>SUM(AF15:AF22)</f>
        <v>0</v>
      </c>
      <c r="AG6" s="28">
        <f>SUM(AG15:AG22)</f>
        <v>0</v>
      </c>
      <c r="AH6" s="28">
        <f>SUM(AH15:AH22)</f>
        <v>0</v>
      </c>
      <c r="AI6" s="28">
        <f>SUM(AI15:AI22)</f>
        <v>0</v>
      </c>
      <c r="AJ6" s="42"/>
    </row>
    <row r="7" s="13" customFormat="1" ht="18" customHeight="1" spans="1:36">
      <c r="A7" s="29">
        <v>1</v>
      </c>
      <c r="B7" s="30" t="s">
        <v>61</v>
      </c>
      <c r="C7" s="30" t="s">
        <v>62</v>
      </c>
      <c r="D7" s="31">
        <f>F7+S7</f>
        <v>180</v>
      </c>
      <c r="E7" s="31">
        <f>G7+I7+K7+M7+O7+Q7</f>
        <v>3</v>
      </c>
      <c r="F7" s="31">
        <f>H7+J7+L7+N7+P7+R7</f>
        <v>180</v>
      </c>
      <c r="G7" s="31">
        <v>3</v>
      </c>
      <c r="H7" s="31">
        <f>G7*60</f>
        <v>180</v>
      </c>
      <c r="I7" s="31"/>
      <c r="J7" s="31">
        <f>I7*50</f>
        <v>0</v>
      </c>
      <c r="K7" s="31"/>
      <c r="L7" s="31">
        <f>K7*35</f>
        <v>0</v>
      </c>
      <c r="M7" s="31"/>
      <c r="N7" s="31">
        <f>M7*30</f>
        <v>0</v>
      </c>
      <c r="O7" s="31"/>
      <c r="P7" s="31">
        <f>O7*18</f>
        <v>0</v>
      </c>
      <c r="Q7" s="31"/>
      <c r="R7" s="31"/>
      <c r="S7" s="31">
        <f>U7+AE7</f>
        <v>0</v>
      </c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9" t="s">
        <v>63</v>
      </c>
    </row>
    <row r="8" s="13" customFormat="1" ht="18" customHeight="1" spans="1:36">
      <c r="A8" s="29">
        <v>2</v>
      </c>
      <c r="B8" s="30" t="s">
        <v>64</v>
      </c>
      <c r="C8" s="30" t="s">
        <v>65</v>
      </c>
      <c r="D8" s="31">
        <f t="shared" ref="D8:D35" si="1">F8+S8</f>
        <v>45</v>
      </c>
      <c r="E8" s="31">
        <f t="shared" ref="E8:E35" si="2">G8+I8+K8+M8+O8+Q8</f>
        <v>0</v>
      </c>
      <c r="F8" s="31">
        <f t="shared" ref="F8:F35" si="3">H8+J8+L8+N8+P8+R8</f>
        <v>0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>
        <f t="shared" ref="S8:S35" si="4">U8+AE8</f>
        <v>45</v>
      </c>
      <c r="T8" s="31">
        <v>1.8</v>
      </c>
      <c r="U8" s="29">
        <v>45</v>
      </c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9"/>
    </row>
    <row r="9" s="13" customFormat="1" ht="18" customHeight="1" spans="1:36">
      <c r="A9" s="29">
        <v>3</v>
      </c>
      <c r="B9" s="30" t="s">
        <v>66</v>
      </c>
      <c r="C9" s="30" t="s">
        <v>67</v>
      </c>
      <c r="D9" s="31">
        <f t="shared" si="1"/>
        <v>124</v>
      </c>
      <c r="E9" s="31">
        <f t="shared" si="2"/>
        <v>0</v>
      </c>
      <c r="F9" s="31">
        <f t="shared" si="3"/>
        <v>0</v>
      </c>
      <c r="G9" s="31"/>
      <c r="H9" s="31">
        <f>G9*60</f>
        <v>0</v>
      </c>
      <c r="I9" s="31"/>
      <c r="J9" s="31">
        <f>I9*50</f>
        <v>0</v>
      </c>
      <c r="K9" s="31"/>
      <c r="L9" s="31">
        <f>K9*35</f>
        <v>0</v>
      </c>
      <c r="M9" s="31"/>
      <c r="N9" s="31">
        <f>M9*30</f>
        <v>0</v>
      </c>
      <c r="O9" s="31"/>
      <c r="P9" s="31">
        <f>O9*18</f>
        <v>0</v>
      </c>
      <c r="Q9" s="31"/>
      <c r="R9" s="31"/>
      <c r="S9" s="31">
        <f t="shared" si="4"/>
        <v>124</v>
      </c>
      <c r="T9" s="31">
        <v>5.5</v>
      </c>
      <c r="U9" s="31">
        <f t="shared" ref="U9:U14" si="5">T9*18</f>
        <v>99</v>
      </c>
      <c r="V9" s="31">
        <v>8</v>
      </c>
      <c r="W9" s="31">
        <v>150</v>
      </c>
      <c r="X9" s="31"/>
      <c r="Y9" s="31"/>
      <c r="Z9" s="31"/>
      <c r="AA9" s="31"/>
      <c r="AB9" s="31"/>
      <c r="AC9" s="31"/>
      <c r="AD9" s="31">
        <v>1</v>
      </c>
      <c r="AE9" s="31">
        <v>25</v>
      </c>
      <c r="AF9" s="31">
        <v>1</v>
      </c>
      <c r="AG9" s="31">
        <v>25</v>
      </c>
      <c r="AH9" s="31"/>
      <c r="AI9" s="31"/>
      <c r="AJ9" s="31"/>
    </row>
    <row r="10" s="13" customFormat="1" ht="18" customHeight="1" spans="1:36">
      <c r="A10" s="29">
        <v>4</v>
      </c>
      <c r="B10" s="30"/>
      <c r="C10" s="30" t="s">
        <v>68</v>
      </c>
      <c r="D10" s="31">
        <f t="shared" si="1"/>
        <v>36</v>
      </c>
      <c r="E10" s="31">
        <f t="shared" si="2"/>
        <v>0</v>
      </c>
      <c r="F10" s="31">
        <f t="shared" si="3"/>
        <v>0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>
        <f t="shared" si="4"/>
        <v>36</v>
      </c>
      <c r="T10" s="31">
        <v>2</v>
      </c>
      <c r="U10" s="31">
        <f t="shared" si="5"/>
        <v>36</v>
      </c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</row>
    <row r="11" s="13" customFormat="1" ht="18" customHeight="1" spans="1:36">
      <c r="A11" s="29">
        <v>5</v>
      </c>
      <c r="B11" s="30"/>
      <c r="C11" s="30" t="s">
        <v>69</v>
      </c>
      <c r="D11" s="31">
        <f t="shared" si="1"/>
        <v>18</v>
      </c>
      <c r="E11" s="31">
        <f t="shared" si="2"/>
        <v>0</v>
      </c>
      <c r="F11" s="31">
        <f t="shared" si="3"/>
        <v>0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>
        <f t="shared" si="4"/>
        <v>18</v>
      </c>
      <c r="T11" s="31">
        <v>1</v>
      </c>
      <c r="U11" s="31">
        <f t="shared" si="5"/>
        <v>18</v>
      </c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</row>
    <row r="12" s="13" customFormat="1" ht="18" customHeight="1" spans="1:36">
      <c r="A12" s="29">
        <v>6</v>
      </c>
      <c r="B12" s="30"/>
      <c r="C12" s="30" t="s">
        <v>70</v>
      </c>
      <c r="D12" s="31">
        <f t="shared" si="1"/>
        <v>99</v>
      </c>
      <c r="E12" s="31">
        <f t="shared" si="2"/>
        <v>0</v>
      </c>
      <c r="F12" s="31">
        <f t="shared" si="3"/>
        <v>0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>
        <f t="shared" si="4"/>
        <v>99</v>
      </c>
      <c r="T12" s="31">
        <v>5.5</v>
      </c>
      <c r="U12" s="31">
        <f t="shared" si="5"/>
        <v>99</v>
      </c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 t="s">
        <v>63</v>
      </c>
    </row>
    <row r="13" s="13" customFormat="1" ht="18" customHeight="1" spans="1:36">
      <c r="A13" s="29">
        <v>7</v>
      </c>
      <c r="B13" s="30"/>
      <c r="C13" s="30" t="s">
        <v>71</v>
      </c>
      <c r="D13" s="31">
        <f t="shared" si="1"/>
        <v>45</v>
      </c>
      <c r="E13" s="31">
        <f t="shared" si="2"/>
        <v>0</v>
      </c>
      <c r="F13" s="31">
        <f t="shared" si="3"/>
        <v>0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>
        <f t="shared" si="4"/>
        <v>45</v>
      </c>
      <c r="T13" s="31">
        <v>2.5</v>
      </c>
      <c r="U13" s="31">
        <f t="shared" si="5"/>
        <v>45</v>
      </c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</row>
    <row r="14" s="13" customFormat="1" ht="18" customHeight="1" spans="1:36">
      <c r="A14" s="29">
        <v>8</v>
      </c>
      <c r="B14" s="29"/>
      <c r="C14" s="30" t="s">
        <v>72</v>
      </c>
      <c r="D14" s="31">
        <f t="shared" si="1"/>
        <v>274.2</v>
      </c>
      <c r="E14" s="31">
        <f t="shared" si="2"/>
        <v>4.27</v>
      </c>
      <c r="F14" s="31">
        <f t="shared" si="3"/>
        <v>256.2</v>
      </c>
      <c r="G14" s="31">
        <v>4.27</v>
      </c>
      <c r="H14" s="31">
        <f t="shared" ref="H14:H20" si="6">G14*60</f>
        <v>256.2</v>
      </c>
      <c r="I14" s="31"/>
      <c r="J14" s="31">
        <f>I14*50</f>
        <v>0</v>
      </c>
      <c r="K14" s="31"/>
      <c r="L14" s="31">
        <f>K14*35</f>
        <v>0</v>
      </c>
      <c r="M14" s="31"/>
      <c r="N14" s="31">
        <f>M14*30</f>
        <v>0</v>
      </c>
      <c r="O14" s="39"/>
      <c r="P14" s="31">
        <f>O14*18</f>
        <v>0</v>
      </c>
      <c r="Q14" s="31"/>
      <c r="R14" s="31"/>
      <c r="S14" s="31">
        <f t="shared" si="4"/>
        <v>18</v>
      </c>
      <c r="T14" s="31">
        <v>1</v>
      </c>
      <c r="U14" s="31">
        <f t="shared" si="5"/>
        <v>18</v>
      </c>
      <c r="V14" s="31"/>
      <c r="W14" s="29"/>
      <c r="X14" s="31"/>
      <c r="Y14" s="31"/>
      <c r="Z14" s="31"/>
      <c r="AA14" s="31"/>
      <c r="AB14" s="31"/>
      <c r="AC14" s="31"/>
      <c r="AD14" s="31"/>
      <c r="AE14" s="31"/>
      <c r="AF14" s="29"/>
      <c r="AG14" s="29"/>
      <c r="AH14" s="31"/>
      <c r="AI14" s="31"/>
      <c r="AJ14" s="31"/>
    </row>
    <row r="15" s="13" customFormat="1" ht="18" customHeight="1" spans="1:36">
      <c r="A15" s="29">
        <v>9</v>
      </c>
      <c r="B15" s="30" t="s">
        <v>73</v>
      </c>
      <c r="C15" s="30" t="s">
        <v>74</v>
      </c>
      <c r="D15" s="31">
        <f t="shared" si="1"/>
        <v>84</v>
      </c>
      <c r="E15" s="31">
        <f t="shared" si="2"/>
        <v>2.4</v>
      </c>
      <c r="F15" s="31">
        <f t="shared" si="3"/>
        <v>84</v>
      </c>
      <c r="G15" s="31"/>
      <c r="H15" s="31">
        <f t="shared" si="6"/>
        <v>0</v>
      </c>
      <c r="I15" s="31"/>
      <c r="J15" s="31">
        <f>I15*50</f>
        <v>0</v>
      </c>
      <c r="K15" s="31">
        <v>2.4</v>
      </c>
      <c r="L15" s="31">
        <f>K15*35</f>
        <v>84</v>
      </c>
      <c r="M15" s="31"/>
      <c r="N15" s="31">
        <v>0</v>
      </c>
      <c r="O15" s="29"/>
      <c r="P15" s="31">
        <f>O15*18</f>
        <v>0</v>
      </c>
      <c r="Q15" s="31"/>
      <c r="R15" s="31"/>
      <c r="S15" s="31">
        <f t="shared" si="4"/>
        <v>0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29"/>
    </row>
    <row r="16" s="13" customFormat="1" ht="18" customHeight="1" spans="1:36">
      <c r="A16" s="29">
        <v>10</v>
      </c>
      <c r="B16" s="30" t="s">
        <v>75</v>
      </c>
      <c r="C16" s="30" t="s">
        <v>76</v>
      </c>
      <c r="D16" s="31">
        <f t="shared" si="1"/>
        <v>150</v>
      </c>
      <c r="E16" s="31">
        <f t="shared" si="2"/>
        <v>3.4</v>
      </c>
      <c r="F16" s="31">
        <f t="shared" si="3"/>
        <v>150</v>
      </c>
      <c r="G16" s="32">
        <v>1.2</v>
      </c>
      <c r="H16" s="31">
        <f t="shared" si="6"/>
        <v>72</v>
      </c>
      <c r="I16" s="31">
        <v>1.2</v>
      </c>
      <c r="J16" s="31">
        <f>I16*50</f>
        <v>60</v>
      </c>
      <c r="K16" s="31"/>
      <c r="L16" s="31">
        <f>K16*35</f>
        <v>0</v>
      </c>
      <c r="M16" s="31"/>
      <c r="N16" s="31">
        <f>M16*30</f>
        <v>0</v>
      </c>
      <c r="O16" s="31">
        <v>1</v>
      </c>
      <c r="P16" s="31">
        <f>O16*18</f>
        <v>18</v>
      </c>
      <c r="Q16" s="31"/>
      <c r="R16" s="31"/>
      <c r="S16" s="31">
        <f t="shared" si="4"/>
        <v>0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0" t="s">
        <v>63</v>
      </c>
    </row>
    <row r="17" s="13" customFormat="1" ht="18" customHeight="1" spans="1:36">
      <c r="A17" s="29">
        <v>11</v>
      </c>
      <c r="B17" s="30"/>
      <c r="C17" s="30" t="s">
        <v>77</v>
      </c>
      <c r="D17" s="31">
        <f t="shared" si="1"/>
        <v>25</v>
      </c>
      <c r="E17" s="31">
        <f t="shared" si="2"/>
        <v>0</v>
      </c>
      <c r="F17" s="31">
        <f t="shared" si="3"/>
        <v>0</v>
      </c>
      <c r="G17" s="32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>
        <f t="shared" si="4"/>
        <v>25</v>
      </c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>
        <v>1</v>
      </c>
      <c r="AE17" s="31">
        <v>25</v>
      </c>
      <c r="AF17" s="31"/>
      <c r="AG17" s="31"/>
      <c r="AH17" s="31"/>
      <c r="AI17" s="31"/>
      <c r="AJ17" s="30" t="s">
        <v>63</v>
      </c>
    </row>
    <row r="18" s="13" customFormat="1" ht="18" customHeight="1" spans="1:36">
      <c r="A18" s="29">
        <v>12</v>
      </c>
      <c r="B18" s="30"/>
      <c r="C18" s="30" t="s">
        <v>78</v>
      </c>
      <c r="D18" s="31">
        <f t="shared" si="1"/>
        <v>43</v>
      </c>
      <c r="E18" s="31">
        <f t="shared" si="2"/>
        <v>0</v>
      </c>
      <c r="F18" s="31">
        <f t="shared" si="3"/>
        <v>0</v>
      </c>
      <c r="G18" s="32"/>
      <c r="H18" s="31"/>
      <c r="I18" s="31"/>
      <c r="J18" s="31">
        <f>I18*50</f>
        <v>0</v>
      </c>
      <c r="K18" s="31"/>
      <c r="L18" s="31"/>
      <c r="M18" s="31"/>
      <c r="N18" s="31"/>
      <c r="O18" s="31"/>
      <c r="P18" s="31"/>
      <c r="Q18" s="31"/>
      <c r="R18" s="31"/>
      <c r="S18" s="31">
        <f t="shared" si="4"/>
        <v>43</v>
      </c>
      <c r="T18" s="31">
        <v>1</v>
      </c>
      <c r="U18" s="31">
        <v>18</v>
      </c>
      <c r="V18" s="31"/>
      <c r="W18" s="31"/>
      <c r="X18" s="31"/>
      <c r="Y18" s="31"/>
      <c r="Z18" s="31"/>
      <c r="AA18" s="31"/>
      <c r="AB18" s="31"/>
      <c r="AC18" s="31"/>
      <c r="AD18" s="31">
        <v>1</v>
      </c>
      <c r="AE18" s="31">
        <v>25</v>
      </c>
      <c r="AF18" s="31"/>
      <c r="AG18" s="31"/>
      <c r="AH18" s="31"/>
      <c r="AI18" s="31"/>
      <c r="AJ18" s="30" t="s">
        <v>63</v>
      </c>
    </row>
    <row r="19" s="13" customFormat="1" ht="18" customHeight="1" spans="1:36">
      <c r="A19" s="29">
        <v>13</v>
      </c>
      <c r="B19" s="30"/>
      <c r="C19" s="30" t="s">
        <v>79</v>
      </c>
      <c r="D19" s="31">
        <f t="shared" si="1"/>
        <v>60</v>
      </c>
      <c r="E19" s="31">
        <f t="shared" si="2"/>
        <v>1</v>
      </c>
      <c r="F19" s="31">
        <f t="shared" si="3"/>
        <v>60</v>
      </c>
      <c r="G19" s="32">
        <v>1</v>
      </c>
      <c r="H19" s="31">
        <f t="shared" si="6"/>
        <v>60</v>
      </c>
      <c r="I19" s="31"/>
      <c r="J19" s="31">
        <f>I19*50</f>
        <v>0</v>
      </c>
      <c r="K19" s="31"/>
      <c r="L19" s="31"/>
      <c r="M19" s="31"/>
      <c r="N19" s="31"/>
      <c r="O19" s="31"/>
      <c r="P19" s="31"/>
      <c r="Q19" s="31"/>
      <c r="R19" s="31"/>
      <c r="S19" s="31">
        <f t="shared" si="4"/>
        <v>0</v>
      </c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0" t="s">
        <v>63</v>
      </c>
    </row>
    <row r="20" s="13" customFormat="1" ht="18" customHeight="1" spans="1:36">
      <c r="A20" s="29">
        <v>14</v>
      </c>
      <c r="B20" s="30"/>
      <c r="C20" s="30" t="s">
        <v>80</v>
      </c>
      <c r="D20" s="31">
        <f t="shared" si="1"/>
        <v>97</v>
      </c>
      <c r="E20" s="31">
        <f t="shared" si="2"/>
        <v>0</v>
      </c>
      <c r="F20" s="31">
        <f t="shared" si="3"/>
        <v>0</v>
      </c>
      <c r="G20" s="32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>
        <f t="shared" si="4"/>
        <v>97</v>
      </c>
      <c r="T20" s="31">
        <v>2.6</v>
      </c>
      <c r="U20" s="31">
        <v>47</v>
      </c>
      <c r="V20" s="31"/>
      <c r="W20" s="31"/>
      <c r="X20" s="31"/>
      <c r="Y20" s="31"/>
      <c r="Z20" s="31"/>
      <c r="AA20" s="31"/>
      <c r="AB20" s="31"/>
      <c r="AC20" s="31"/>
      <c r="AD20" s="31">
        <v>2</v>
      </c>
      <c r="AE20" s="31">
        <v>50</v>
      </c>
      <c r="AF20" s="31"/>
      <c r="AG20" s="31"/>
      <c r="AH20" s="31"/>
      <c r="AI20" s="31"/>
      <c r="AJ20" s="30"/>
    </row>
    <row r="21" s="13" customFormat="1" ht="18" customHeight="1" spans="1:36">
      <c r="A21" s="29">
        <v>15</v>
      </c>
      <c r="B21" s="29"/>
      <c r="C21" s="30" t="s">
        <v>81</v>
      </c>
      <c r="D21" s="31">
        <f t="shared" si="1"/>
        <v>150</v>
      </c>
      <c r="E21" s="31">
        <f t="shared" si="2"/>
        <v>2.5</v>
      </c>
      <c r="F21" s="31">
        <f t="shared" si="3"/>
        <v>150</v>
      </c>
      <c r="G21" s="31">
        <v>2.5</v>
      </c>
      <c r="H21" s="31">
        <f>G21*60</f>
        <v>150</v>
      </c>
      <c r="I21" s="31"/>
      <c r="J21" s="31">
        <f>I21*50</f>
        <v>0</v>
      </c>
      <c r="K21" s="31"/>
      <c r="L21" s="31">
        <f>K21*35</f>
        <v>0</v>
      </c>
      <c r="M21" s="31"/>
      <c r="N21" s="31">
        <f>M21*30</f>
        <v>0</v>
      </c>
      <c r="O21" s="31"/>
      <c r="P21" s="31">
        <f>O21*18</f>
        <v>0</v>
      </c>
      <c r="Q21" s="31"/>
      <c r="R21" s="31"/>
      <c r="S21" s="31">
        <f t="shared" si="4"/>
        <v>0</v>
      </c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0" t="s">
        <v>63</v>
      </c>
    </row>
    <row r="22" s="13" customFormat="1" ht="18" customHeight="1" spans="1:36">
      <c r="A22" s="29">
        <v>16</v>
      </c>
      <c r="B22" s="33" t="s">
        <v>82</v>
      </c>
      <c r="C22" s="30" t="s">
        <v>83</v>
      </c>
      <c r="D22" s="31">
        <f t="shared" si="1"/>
        <v>222</v>
      </c>
      <c r="E22" s="31">
        <f t="shared" si="2"/>
        <v>3.7</v>
      </c>
      <c r="F22" s="31">
        <f t="shared" si="3"/>
        <v>222</v>
      </c>
      <c r="G22" s="31">
        <v>3.7</v>
      </c>
      <c r="H22" s="31">
        <f>G22*60</f>
        <v>222</v>
      </c>
      <c r="I22" s="31"/>
      <c r="J22" s="31">
        <f>I22*50</f>
        <v>0</v>
      </c>
      <c r="K22" s="31"/>
      <c r="L22" s="31">
        <f>K22*35</f>
        <v>0</v>
      </c>
      <c r="M22" s="31"/>
      <c r="N22" s="31">
        <f>M22*30</f>
        <v>0</v>
      </c>
      <c r="O22" s="31"/>
      <c r="P22" s="31">
        <f>O22*18</f>
        <v>0</v>
      </c>
      <c r="Q22" s="31"/>
      <c r="R22" s="31"/>
      <c r="S22" s="31">
        <f t="shared" si="4"/>
        <v>0</v>
      </c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29"/>
    </row>
    <row r="23" s="13" customFormat="1" ht="18" customHeight="1" spans="1:36">
      <c r="A23" s="29">
        <v>17</v>
      </c>
      <c r="B23" s="34"/>
      <c r="C23" s="30" t="s">
        <v>84</v>
      </c>
      <c r="D23" s="31">
        <f t="shared" si="1"/>
        <v>18</v>
      </c>
      <c r="E23" s="31">
        <f t="shared" si="2"/>
        <v>0</v>
      </c>
      <c r="F23" s="31">
        <f t="shared" si="3"/>
        <v>0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>
        <f t="shared" si="4"/>
        <v>18</v>
      </c>
      <c r="T23" s="31">
        <v>1</v>
      </c>
      <c r="U23" s="31">
        <v>18</v>
      </c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29"/>
    </row>
    <row r="24" s="13" customFormat="1" ht="18" customHeight="1" spans="1:36">
      <c r="A24" s="29">
        <v>18</v>
      </c>
      <c r="B24" s="34"/>
      <c r="C24" s="30" t="s">
        <v>85</v>
      </c>
      <c r="D24" s="31">
        <f t="shared" si="1"/>
        <v>18</v>
      </c>
      <c r="E24" s="31">
        <f t="shared" si="2"/>
        <v>0</v>
      </c>
      <c r="F24" s="31">
        <f t="shared" si="3"/>
        <v>0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>
        <f t="shared" si="4"/>
        <v>18</v>
      </c>
      <c r="T24" s="31">
        <v>1</v>
      </c>
      <c r="U24" s="31">
        <v>18</v>
      </c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29"/>
    </row>
    <row r="25" s="13" customFormat="1" ht="18" customHeight="1" spans="1:36">
      <c r="A25" s="29">
        <v>19</v>
      </c>
      <c r="B25" s="33" t="s">
        <v>86</v>
      </c>
      <c r="C25" s="30" t="s">
        <v>87</v>
      </c>
      <c r="D25" s="31">
        <f t="shared" si="1"/>
        <v>50</v>
      </c>
      <c r="E25" s="31">
        <f t="shared" si="2"/>
        <v>0</v>
      </c>
      <c r="F25" s="31">
        <f t="shared" si="3"/>
        <v>0</v>
      </c>
      <c r="G25" s="31"/>
      <c r="H25" s="31"/>
      <c r="I25" s="31"/>
      <c r="J25" s="31"/>
      <c r="K25" s="31"/>
      <c r="L25" s="31"/>
      <c r="M25" s="31"/>
      <c r="N25" s="31"/>
      <c r="O25" s="31"/>
      <c r="P25" s="31">
        <f>O25*18</f>
        <v>0</v>
      </c>
      <c r="Q25" s="31"/>
      <c r="R25" s="31"/>
      <c r="S25" s="31">
        <f t="shared" si="4"/>
        <v>50</v>
      </c>
      <c r="T25" s="31">
        <v>2</v>
      </c>
      <c r="U25" s="31">
        <v>50</v>
      </c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29"/>
    </row>
    <row r="26" s="13" customFormat="1" ht="18" customHeight="1" spans="1:36">
      <c r="A26" s="29">
        <v>20</v>
      </c>
      <c r="B26" s="34"/>
      <c r="C26" s="30" t="s">
        <v>88</v>
      </c>
      <c r="D26" s="31">
        <f t="shared" si="1"/>
        <v>54</v>
      </c>
      <c r="E26" s="31">
        <f t="shared" si="2"/>
        <v>0</v>
      </c>
      <c r="F26" s="31">
        <f t="shared" si="3"/>
        <v>0</v>
      </c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>
        <f t="shared" si="4"/>
        <v>54</v>
      </c>
      <c r="T26" s="31">
        <v>3</v>
      </c>
      <c r="U26" s="31">
        <v>54</v>
      </c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29"/>
    </row>
    <row r="27" s="13" customFormat="1" ht="18" customHeight="1" spans="1:36">
      <c r="A27" s="29">
        <v>21</v>
      </c>
      <c r="B27" s="35"/>
      <c r="C27" s="30" t="s">
        <v>89</v>
      </c>
      <c r="D27" s="31">
        <f t="shared" si="1"/>
        <v>36</v>
      </c>
      <c r="E27" s="31">
        <f t="shared" si="2"/>
        <v>0</v>
      </c>
      <c r="F27" s="31">
        <f t="shared" si="3"/>
        <v>0</v>
      </c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>
        <f t="shared" si="4"/>
        <v>36</v>
      </c>
      <c r="T27" s="31">
        <v>2</v>
      </c>
      <c r="U27" s="31">
        <v>36</v>
      </c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29"/>
    </row>
    <row r="28" s="13" customFormat="1" ht="18" customHeight="1" spans="1:36">
      <c r="A28" s="29">
        <v>22</v>
      </c>
      <c r="B28" s="30" t="s">
        <v>90</v>
      </c>
      <c r="C28" s="30" t="s">
        <v>91</v>
      </c>
      <c r="D28" s="31">
        <f t="shared" si="1"/>
        <v>210</v>
      </c>
      <c r="E28" s="31">
        <f t="shared" si="2"/>
        <v>3.5</v>
      </c>
      <c r="F28" s="31">
        <f t="shared" si="3"/>
        <v>210</v>
      </c>
      <c r="G28" s="31">
        <v>3.5</v>
      </c>
      <c r="H28" s="31">
        <f>G28*60</f>
        <v>210</v>
      </c>
      <c r="I28" s="31"/>
      <c r="J28" s="31">
        <f>I28*50</f>
        <v>0</v>
      </c>
      <c r="K28" s="31"/>
      <c r="L28" s="31">
        <f>K28*35</f>
        <v>0</v>
      </c>
      <c r="M28" s="31"/>
      <c r="N28" s="31">
        <f>M28*30</f>
        <v>0</v>
      </c>
      <c r="O28" s="31"/>
      <c r="P28" s="31">
        <f>O28*18</f>
        <v>0</v>
      </c>
      <c r="Q28" s="31"/>
      <c r="R28" s="31"/>
      <c r="S28" s="31">
        <f t="shared" si="4"/>
        <v>0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29"/>
    </row>
    <row r="29" s="13" customFormat="1" ht="18" customHeight="1" spans="1:36">
      <c r="A29" s="29">
        <v>23</v>
      </c>
      <c r="B29" s="33" t="s">
        <v>92</v>
      </c>
      <c r="C29" s="30" t="s">
        <v>93</v>
      </c>
      <c r="D29" s="31">
        <f t="shared" si="1"/>
        <v>14</v>
      </c>
      <c r="E29" s="31">
        <f t="shared" si="2"/>
        <v>0</v>
      </c>
      <c r="F29" s="31">
        <f t="shared" si="3"/>
        <v>0</v>
      </c>
      <c r="G29" s="31"/>
      <c r="H29" s="31"/>
      <c r="I29" s="31"/>
      <c r="J29" s="31"/>
      <c r="K29" s="31"/>
      <c r="L29" s="31"/>
      <c r="M29" s="31"/>
      <c r="N29" s="31"/>
      <c r="O29" s="31"/>
      <c r="P29" s="31">
        <f>O29*18</f>
        <v>0</v>
      </c>
      <c r="Q29" s="31"/>
      <c r="R29" s="31"/>
      <c r="S29" s="31">
        <f t="shared" si="4"/>
        <v>14</v>
      </c>
      <c r="T29" s="31">
        <v>0.8</v>
      </c>
      <c r="U29" s="31">
        <v>14</v>
      </c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29"/>
    </row>
    <row r="30" s="13" customFormat="1" ht="18" customHeight="1" spans="1:36">
      <c r="A30" s="29">
        <v>24</v>
      </c>
      <c r="B30" s="35"/>
      <c r="C30" s="30" t="s">
        <v>94</v>
      </c>
      <c r="D30" s="31">
        <f t="shared" si="1"/>
        <v>10</v>
      </c>
      <c r="E30" s="31">
        <f t="shared" si="2"/>
        <v>0</v>
      </c>
      <c r="F30" s="31">
        <f t="shared" si="3"/>
        <v>0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>
        <f t="shared" si="4"/>
        <v>10</v>
      </c>
      <c r="T30" s="31">
        <v>0.6</v>
      </c>
      <c r="U30" s="31">
        <v>10</v>
      </c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29"/>
    </row>
    <row r="31" s="13" customFormat="1" ht="18" customHeight="1" spans="1:36">
      <c r="A31" s="29">
        <v>25</v>
      </c>
      <c r="B31" s="36" t="s">
        <v>95</v>
      </c>
      <c r="C31" s="30" t="s">
        <v>96</v>
      </c>
      <c r="D31" s="31">
        <f t="shared" si="1"/>
        <v>35</v>
      </c>
      <c r="E31" s="31">
        <f t="shared" si="2"/>
        <v>0.7</v>
      </c>
      <c r="F31" s="31">
        <f t="shared" si="3"/>
        <v>35</v>
      </c>
      <c r="G31" s="28"/>
      <c r="H31" s="28">
        <f>G31*78</f>
        <v>0</v>
      </c>
      <c r="I31" s="31"/>
      <c r="J31" s="31">
        <f>I31*60</f>
        <v>0</v>
      </c>
      <c r="K31" s="31">
        <v>0.7</v>
      </c>
      <c r="L31" s="31">
        <f>K31*50</f>
        <v>35</v>
      </c>
      <c r="M31" s="31"/>
      <c r="N31" s="31">
        <f>M31*35</f>
        <v>0</v>
      </c>
      <c r="O31" s="31"/>
      <c r="P31" s="31">
        <f>O31*18</f>
        <v>0</v>
      </c>
      <c r="Q31" s="31"/>
      <c r="R31" s="31"/>
      <c r="S31" s="31">
        <f t="shared" si="4"/>
        <v>0</v>
      </c>
      <c r="T31" s="31">
        <f>S31*18</f>
        <v>0</v>
      </c>
      <c r="U31" s="31"/>
      <c r="V31" s="31">
        <f>U31*25</f>
        <v>0</v>
      </c>
      <c r="W31" s="28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29" t="s">
        <v>97</v>
      </c>
    </row>
    <row r="32" s="13" customFormat="1" ht="18" customHeight="1" spans="1:36">
      <c r="A32" s="29">
        <v>26</v>
      </c>
      <c r="B32" s="37"/>
      <c r="C32" s="30" t="s">
        <v>98</v>
      </c>
      <c r="D32" s="31">
        <f t="shared" si="1"/>
        <v>18</v>
      </c>
      <c r="E32" s="31">
        <f t="shared" si="2"/>
        <v>0</v>
      </c>
      <c r="F32" s="31">
        <f t="shared" si="3"/>
        <v>0</v>
      </c>
      <c r="G32" s="28"/>
      <c r="H32" s="28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>
        <f t="shared" si="4"/>
        <v>18</v>
      </c>
      <c r="T32" s="31">
        <v>1</v>
      </c>
      <c r="U32" s="31">
        <v>18</v>
      </c>
      <c r="V32" s="31"/>
      <c r="W32" s="28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29"/>
    </row>
    <row r="33" s="13" customFormat="1" ht="18" customHeight="1" spans="1:36">
      <c r="A33" s="29">
        <v>27</v>
      </c>
      <c r="B33" s="30" t="s">
        <v>99</v>
      </c>
      <c r="C33" s="30" t="s">
        <v>100</v>
      </c>
      <c r="D33" s="31">
        <f t="shared" si="1"/>
        <v>30.02</v>
      </c>
      <c r="E33" s="31">
        <f t="shared" si="2"/>
        <v>0</v>
      </c>
      <c r="F33" s="31">
        <f t="shared" si="3"/>
        <v>0</v>
      </c>
      <c r="G33" s="28"/>
      <c r="H33" s="28"/>
      <c r="I33" s="31"/>
      <c r="J33" s="31"/>
      <c r="K33" s="31"/>
      <c r="L33" s="31"/>
      <c r="M33" s="31"/>
      <c r="N33" s="31"/>
      <c r="O33" s="31"/>
      <c r="P33" s="31">
        <f>O33*18</f>
        <v>0</v>
      </c>
      <c r="Q33" s="31"/>
      <c r="R33" s="31"/>
      <c r="S33" s="31">
        <f t="shared" si="4"/>
        <v>30.02</v>
      </c>
      <c r="T33" s="31">
        <v>1.7</v>
      </c>
      <c r="U33" s="31">
        <v>30.02</v>
      </c>
      <c r="V33" s="31"/>
      <c r="W33" s="28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="13" customFormat="1" ht="18" customHeight="1" spans="1:36">
      <c r="A34" s="29">
        <v>28</v>
      </c>
      <c r="B34" s="30" t="s">
        <v>101</v>
      </c>
      <c r="C34" s="30" t="s">
        <v>102</v>
      </c>
      <c r="D34" s="31">
        <f t="shared" si="1"/>
        <v>49</v>
      </c>
      <c r="E34" s="31">
        <f t="shared" si="2"/>
        <v>2</v>
      </c>
      <c r="F34" s="31">
        <f t="shared" si="3"/>
        <v>24</v>
      </c>
      <c r="G34" s="28"/>
      <c r="H34" s="28"/>
      <c r="I34" s="31"/>
      <c r="J34" s="31"/>
      <c r="K34" s="31"/>
      <c r="L34" s="31"/>
      <c r="M34" s="31"/>
      <c r="N34" s="31"/>
      <c r="O34" s="31"/>
      <c r="P34" s="31">
        <f>O34*18</f>
        <v>0</v>
      </c>
      <c r="Q34" s="31">
        <v>2</v>
      </c>
      <c r="R34" s="31">
        <v>24</v>
      </c>
      <c r="S34" s="31">
        <f t="shared" si="4"/>
        <v>25</v>
      </c>
      <c r="T34" s="31"/>
      <c r="U34" s="31"/>
      <c r="V34" s="31"/>
      <c r="W34" s="28"/>
      <c r="X34" s="31"/>
      <c r="Y34" s="31"/>
      <c r="Z34" s="31"/>
      <c r="AA34" s="31"/>
      <c r="AB34" s="31"/>
      <c r="AC34" s="31"/>
      <c r="AD34" s="31">
        <v>1</v>
      </c>
      <c r="AE34" s="31">
        <v>25</v>
      </c>
      <c r="AF34" s="31"/>
      <c r="AG34" s="31"/>
      <c r="AH34" s="31"/>
      <c r="AI34" s="31"/>
      <c r="AJ34" s="31"/>
    </row>
    <row r="35" s="13" customFormat="1" ht="18" customHeight="1" spans="1:36">
      <c r="A35" s="29">
        <v>29</v>
      </c>
      <c r="B35" s="30" t="s">
        <v>103</v>
      </c>
      <c r="C35" s="30" t="s">
        <v>104</v>
      </c>
      <c r="D35" s="31">
        <f t="shared" si="1"/>
        <v>125</v>
      </c>
      <c r="E35" s="31">
        <f t="shared" si="2"/>
        <v>2.5</v>
      </c>
      <c r="F35" s="31">
        <f t="shared" si="3"/>
        <v>125</v>
      </c>
      <c r="G35" s="29"/>
      <c r="H35" s="31">
        <f>G35*60</f>
        <v>0</v>
      </c>
      <c r="I35" s="31">
        <v>2.5</v>
      </c>
      <c r="J35" s="31">
        <f>I35*50</f>
        <v>125</v>
      </c>
      <c r="K35" s="31"/>
      <c r="L35" s="31">
        <f>K35*35</f>
        <v>0</v>
      </c>
      <c r="M35" s="31"/>
      <c r="N35" s="31">
        <f>M35*30</f>
        <v>0</v>
      </c>
      <c r="O35" s="31"/>
      <c r="P35" s="31">
        <f>O35*18</f>
        <v>0</v>
      </c>
      <c r="Q35" s="31"/>
      <c r="R35" s="31"/>
      <c r="S35" s="31">
        <f t="shared" si="4"/>
        <v>0</v>
      </c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 t="s">
        <v>97</v>
      </c>
    </row>
    <row r="36" ht="30" customHeight="1"/>
  </sheetData>
  <mergeCells count="33">
    <mergeCell ref="A1:B1"/>
    <mergeCell ref="A2:AJ2"/>
    <mergeCell ref="E3:P3"/>
    <mergeCell ref="S3:AI3"/>
    <mergeCell ref="G4:H4"/>
    <mergeCell ref="I4:J4"/>
    <mergeCell ref="K4:L4"/>
    <mergeCell ref="M4:N4"/>
    <mergeCell ref="O4:P4"/>
    <mergeCell ref="Q4:R4"/>
    <mergeCell ref="T4:U4"/>
    <mergeCell ref="V4:W4"/>
    <mergeCell ref="X4:Y4"/>
    <mergeCell ref="Z4:AA4"/>
    <mergeCell ref="AB4:AC4"/>
    <mergeCell ref="AD4:AE4"/>
    <mergeCell ref="AF4:AG4"/>
    <mergeCell ref="AH4:AI4"/>
    <mergeCell ref="A6:C6"/>
    <mergeCell ref="A3:A5"/>
    <mergeCell ref="B3:B5"/>
    <mergeCell ref="B9:B14"/>
    <mergeCell ref="B16:B21"/>
    <mergeCell ref="B22:B24"/>
    <mergeCell ref="B25:B27"/>
    <mergeCell ref="B29:B30"/>
    <mergeCell ref="B31:B32"/>
    <mergeCell ref="C3:C5"/>
    <mergeCell ref="D3:D5"/>
    <mergeCell ref="E4:E5"/>
    <mergeCell ref="F4:F5"/>
    <mergeCell ref="S4:S5"/>
    <mergeCell ref="AJ3:AJ5"/>
  </mergeCells>
  <printOptions horizontalCentered="1"/>
  <pageMargins left="0.196527777777778" right="0.196527777777778" top="0.472222222222222" bottom="0.314583333333333" header="0.298611111111111" footer="0.298611111111111"/>
  <pageSetup paperSize="9" scale="7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E12" sqref="E12"/>
    </sheetView>
  </sheetViews>
  <sheetFormatPr defaultColWidth="9" defaultRowHeight="13.5" outlineLevelCol="4"/>
  <cols>
    <col min="1" max="1" width="10.25" style="7" customWidth="1"/>
    <col min="2" max="2" width="14.2583333333333" style="7" customWidth="1"/>
    <col min="3" max="3" width="20.3833333333333" style="7" customWidth="1"/>
    <col min="4" max="4" width="25.15" style="7" customWidth="1"/>
    <col min="5" max="5" width="16.75" style="7" customWidth="1"/>
    <col min="6" max="16384" width="9" style="7"/>
  </cols>
  <sheetData>
    <row r="1" s="6" customFormat="1" ht="30" customHeight="1" spans="1:5">
      <c r="A1" s="2" t="s">
        <v>105</v>
      </c>
      <c r="B1" s="2"/>
      <c r="C1" s="9"/>
      <c r="D1" s="9"/>
      <c r="E1" s="9"/>
    </row>
    <row r="2" s="7" customFormat="1" ht="49" customHeight="1" spans="1:5">
      <c r="A2" s="10" t="s">
        <v>106</v>
      </c>
      <c r="B2" s="10"/>
      <c r="C2" s="10"/>
      <c r="D2" s="10"/>
      <c r="E2" s="10"/>
    </row>
    <row r="3" s="8" customFormat="1" ht="32" customHeight="1" spans="1:5">
      <c r="A3" s="5" t="s">
        <v>107</v>
      </c>
      <c r="B3" s="5" t="s">
        <v>108</v>
      </c>
      <c r="C3" s="5" t="s">
        <v>109</v>
      </c>
      <c r="D3" s="5" t="s">
        <v>110</v>
      </c>
      <c r="E3" s="5" t="s">
        <v>111</v>
      </c>
    </row>
    <row r="4" s="8" customFormat="1" ht="32" customHeight="1" spans="1:5">
      <c r="A4" s="5" t="s">
        <v>112</v>
      </c>
      <c r="B4" s="5"/>
      <c r="C4" s="5">
        <f>SUM(C5:C17)</f>
        <v>5510</v>
      </c>
      <c r="D4" s="5">
        <f>SUM(D5:D17)</f>
        <v>400</v>
      </c>
      <c r="E4" s="5"/>
    </row>
    <row r="5" s="8" customFormat="1" ht="32" customHeight="1" spans="1:5">
      <c r="A5" s="5">
        <v>1</v>
      </c>
      <c r="B5" s="5" t="s">
        <v>113</v>
      </c>
      <c r="C5" s="5">
        <v>1</v>
      </c>
      <c r="D5" s="5">
        <v>0.08</v>
      </c>
      <c r="E5" s="5"/>
    </row>
    <row r="6" s="8" customFormat="1" ht="32" customHeight="1" spans="1:5">
      <c r="A6" s="5">
        <v>2</v>
      </c>
      <c r="B6" s="5" t="s">
        <v>114</v>
      </c>
      <c r="C6" s="5">
        <v>428</v>
      </c>
      <c r="D6" s="5">
        <v>32.74</v>
      </c>
      <c r="E6" s="5"/>
    </row>
    <row r="7" s="8" customFormat="1" ht="32" customHeight="1" spans="1:5">
      <c r="A7" s="5">
        <v>3</v>
      </c>
      <c r="B7" s="5" t="s">
        <v>115</v>
      </c>
      <c r="C7" s="5">
        <v>802</v>
      </c>
      <c r="D7" s="5">
        <v>63.2</v>
      </c>
      <c r="E7" s="5"/>
    </row>
    <row r="8" s="8" customFormat="1" ht="32" customHeight="1" spans="1:5">
      <c r="A8" s="5">
        <v>4</v>
      </c>
      <c r="B8" s="5" t="s">
        <v>116</v>
      </c>
      <c r="C8" s="5">
        <v>677</v>
      </c>
      <c r="D8" s="5">
        <v>44.14</v>
      </c>
      <c r="E8" s="5"/>
    </row>
    <row r="9" s="8" customFormat="1" ht="32" customHeight="1" spans="1:5">
      <c r="A9" s="5">
        <v>5</v>
      </c>
      <c r="B9" s="5" t="s">
        <v>117</v>
      </c>
      <c r="C9" s="5">
        <v>323</v>
      </c>
      <c r="D9" s="5">
        <v>22.26</v>
      </c>
      <c r="E9" s="5"/>
    </row>
    <row r="10" s="8" customFormat="1" ht="32" customHeight="1" spans="1:5">
      <c r="A10" s="5">
        <v>6</v>
      </c>
      <c r="B10" s="5" t="s">
        <v>118</v>
      </c>
      <c r="C10" s="5">
        <v>149</v>
      </c>
      <c r="D10" s="5">
        <v>15.87</v>
      </c>
      <c r="E10" s="5"/>
    </row>
    <row r="11" s="8" customFormat="1" ht="32" customHeight="1" spans="1:5">
      <c r="A11" s="5">
        <v>7</v>
      </c>
      <c r="B11" s="5" t="s">
        <v>119</v>
      </c>
      <c r="C11" s="5">
        <v>267</v>
      </c>
      <c r="D11" s="5">
        <v>17.94</v>
      </c>
      <c r="E11" s="5"/>
    </row>
    <row r="12" s="8" customFormat="1" ht="32" customHeight="1" spans="1:5">
      <c r="A12" s="5">
        <v>8</v>
      </c>
      <c r="B12" s="5" t="s">
        <v>120</v>
      </c>
      <c r="C12" s="5">
        <v>1360</v>
      </c>
      <c r="D12" s="5">
        <v>88.93</v>
      </c>
      <c r="E12" s="5"/>
    </row>
    <row r="13" s="8" customFormat="1" ht="32" customHeight="1" spans="1:5">
      <c r="A13" s="5">
        <v>9</v>
      </c>
      <c r="B13" s="5" t="s">
        <v>121</v>
      </c>
      <c r="C13" s="5">
        <v>493</v>
      </c>
      <c r="D13" s="5">
        <v>32.57</v>
      </c>
      <c r="E13" s="5"/>
    </row>
    <row r="14" s="8" customFormat="1" ht="32" customHeight="1" spans="1:5">
      <c r="A14" s="5">
        <v>10</v>
      </c>
      <c r="B14" s="5" t="s">
        <v>122</v>
      </c>
      <c r="C14" s="5">
        <v>249</v>
      </c>
      <c r="D14" s="5">
        <v>25.09</v>
      </c>
      <c r="E14" s="5"/>
    </row>
    <row r="15" s="8" customFormat="1" ht="32" customHeight="1" spans="1:5">
      <c r="A15" s="5">
        <v>11</v>
      </c>
      <c r="B15" s="5" t="s">
        <v>123</v>
      </c>
      <c r="C15" s="5">
        <v>182</v>
      </c>
      <c r="D15" s="5">
        <v>14.01</v>
      </c>
      <c r="E15" s="5"/>
    </row>
    <row r="16" s="8" customFormat="1" ht="32" customHeight="1" spans="1:5">
      <c r="A16" s="5">
        <v>12</v>
      </c>
      <c r="B16" s="5" t="s">
        <v>124</v>
      </c>
      <c r="C16" s="5">
        <v>326</v>
      </c>
      <c r="D16" s="5">
        <v>24.62</v>
      </c>
      <c r="E16" s="5"/>
    </row>
    <row r="17" s="8" customFormat="1" ht="32" customHeight="1" spans="1:5">
      <c r="A17" s="5">
        <v>13</v>
      </c>
      <c r="B17" s="5" t="s">
        <v>125</v>
      </c>
      <c r="C17" s="5">
        <v>253</v>
      </c>
      <c r="D17" s="5">
        <v>18.55</v>
      </c>
      <c r="E17" s="5"/>
    </row>
  </sheetData>
  <mergeCells count="3">
    <mergeCell ref="A1:B1"/>
    <mergeCell ref="A2:E2"/>
    <mergeCell ref="A4:B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M13" sqref="M13"/>
    </sheetView>
  </sheetViews>
  <sheetFormatPr defaultColWidth="9" defaultRowHeight="13.5" outlineLevelCol="4"/>
  <cols>
    <col min="1" max="1" width="10.625" customWidth="1"/>
    <col min="2" max="2" width="20.875" customWidth="1"/>
    <col min="3" max="4" width="20.625" customWidth="1"/>
    <col min="5" max="5" width="15" customWidth="1"/>
  </cols>
  <sheetData>
    <row r="1" s="1" customFormat="1" ht="32" customHeight="1" spans="1:5">
      <c r="A1" s="2" t="s">
        <v>126</v>
      </c>
      <c r="B1" s="2"/>
      <c r="C1" s="3"/>
      <c r="D1" s="3"/>
      <c r="E1" s="3"/>
    </row>
    <row r="2" customFormat="1" ht="32" customHeight="1" spans="1:5">
      <c r="A2" s="4" t="s">
        <v>127</v>
      </c>
      <c r="B2" s="4"/>
      <c r="C2" s="4"/>
      <c r="D2" s="4"/>
      <c r="E2" s="4"/>
    </row>
    <row r="3" customFormat="1" ht="32" customHeight="1" spans="1:5">
      <c r="A3" s="5" t="s">
        <v>107</v>
      </c>
      <c r="B3" s="5" t="s">
        <v>108</v>
      </c>
      <c r="C3" s="5" t="s">
        <v>128</v>
      </c>
      <c r="D3" s="5" t="s">
        <v>110</v>
      </c>
      <c r="E3" s="5" t="s">
        <v>111</v>
      </c>
    </row>
    <row r="4" customFormat="1" ht="32" customHeight="1" spans="1:5">
      <c r="A4" s="5" t="s">
        <v>112</v>
      </c>
      <c r="B4" s="5"/>
      <c r="C4" s="5">
        <f>SUM(C5:C17)</f>
        <v>40000</v>
      </c>
      <c r="D4" s="5">
        <f>SUM(D5:D17)</f>
        <v>200</v>
      </c>
      <c r="E4" s="5"/>
    </row>
    <row r="5" customFormat="1" ht="32" customHeight="1" spans="1:5">
      <c r="A5" s="5">
        <v>1</v>
      </c>
      <c r="B5" s="5" t="s">
        <v>113</v>
      </c>
      <c r="C5" s="5">
        <v>2000</v>
      </c>
      <c r="D5" s="5">
        <v>10</v>
      </c>
      <c r="E5" s="5"/>
    </row>
    <row r="6" customFormat="1" ht="32" customHeight="1" spans="1:5">
      <c r="A6" s="5">
        <v>2</v>
      </c>
      <c r="B6" s="5" t="s">
        <v>114</v>
      </c>
      <c r="C6" s="5">
        <v>2000</v>
      </c>
      <c r="D6" s="5">
        <v>10</v>
      </c>
      <c r="E6" s="5"/>
    </row>
    <row r="7" customFormat="1" ht="32" customHeight="1" spans="1:5">
      <c r="A7" s="5">
        <v>3</v>
      </c>
      <c r="B7" s="5" t="s">
        <v>115</v>
      </c>
      <c r="C7" s="5">
        <v>6800</v>
      </c>
      <c r="D7" s="5">
        <v>34</v>
      </c>
      <c r="E7" s="5"/>
    </row>
    <row r="8" customFormat="1" ht="32" customHeight="1" spans="1:5">
      <c r="A8" s="5">
        <v>4</v>
      </c>
      <c r="B8" s="5" t="s">
        <v>116</v>
      </c>
      <c r="C8" s="5">
        <v>4000</v>
      </c>
      <c r="D8" s="5">
        <v>20</v>
      </c>
      <c r="E8" s="5"/>
    </row>
    <row r="9" customFormat="1" ht="32" customHeight="1" spans="1:5">
      <c r="A9" s="5">
        <v>5</v>
      </c>
      <c r="B9" s="5" t="s">
        <v>117</v>
      </c>
      <c r="C9" s="5">
        <v>5000</v>
      </c>
      <c r="D9" s="5">
        <v>25</v>
      </c>
      <c r="E9" s="5"/>
    </row>
    <row r="10" customFormat="1" ht="32" customHeight="1" spans="1:5">
      <c r="A10" s="5">
        <v>6</v>
      </c>
      <c r="B10" s="5" t="s">
        <v>118</v>
      </c>
      <c r="C10" s="5">
        <v>1000</v>
      </c>
      <c r="D10" s="5">
        <v>5</v>
      </c>
      <c r="E10" s="5"/>
    </row>
    <row r="11" customFormat="1" ht="32" customHeight="1" spans="1:5">
      <c r="A11" s="5">
        <v>7</v>
      </c>
      <c r="B11" s="5" t="s">
        <v>119</v>
      </c>
      <c r="C11" s="5">
        <v>600</v>
      </c>
      <c r="D11" s="5">
        <v>3</v>
      </c>
      <c r="E11" s="5"/>
    </row>
    <row r="12" customFormat="1" ht="32" customHeight="1" spans="1:5">
      <c r="A12" s="5">
        <v>8</v>
      </c>
      <c r="B12" s="5" t="s">
        <v>120</v>
      </c>
      <c r="C12" s="5">
        <v>6000</v>
      </c>
      <c r="D12" s="5">
        <v>30</v>
      </c>
      <c r="E12" s="5"/>
    </row>
    <row r="13" customFormat="1" ht="32" customHeight="1" spans="1:5">
      <c r="A13" s="5">
        <v>9</v>
      </c>
      <c r="B13" s="5" t="s">
        <v>121</v>
      </c>
      <c r="C13" s="5">
        <v>6000</v>
      </c>
      <c r="D13" s="5">
        <v>30</v>
      </c>
      <c r="E13" s="5"/>
    </row>
    <row r="14" customFormat="1" ht="32" customHeight="1" spans="1:5">
      <c r="A14" s="5">
        <v>10</v>
      </c>
      <c r="B14" s="5" t="s">
        <v>122</v>
      </c>
      <c r="C14" s="5">
        <v>2000</v>
      </c>
      <c r="D14" s="5">
        <v>10</v>
      </c>
      <c r="E14" s="5"/>
    </row>
    <row r="15" customFormat="1" ht="32" customHeight="1" spans="1:5">
      <c r="A15" s="5">
        <v>11</v>
      </c>
      <c r="B15" s="5" t="s">
        <v>123</v>
      </c>
      <c r="C15" s="5">
        <v>600</v>
      </c>
      <c r="D15" s="5">
        <v>3</v>
      </c>
      <c r="E15" s="5"/>
    </row>
    <row r="16" customFormat="1" ht="32" customHeight="1" spans="1:5">
      <c r="A16" s="5">
        <v>12</v>
      </c>
      <c r="B16" s="5" t="s">
        <v>124</v>
      </c>
      <c r="C16" s="5">
        <v>2000</v>
      </c>
      <c r="D16" s="5">
        <v>10</v>
      </c>
      <c r="E16" s="5"/>
    </row>
    <row r="17" customFormat="1" ht="32" customHeight="1" spans="1:5">
      <c r="A17" s="5">
        <v>13</v>
      </c>
      <c r="B17" s="5" t="s">
        <v>125</v>
      </c>
      <c r="C17" s="5">
        <v>2000</v>
      </c>
      <c r="D17" s="5">
        <v>10</v>
      </c>
      <c r="E17" s="5"/>
    </row>
  </sheetData>
  <mergeCells count="3">
    <mergeCell ref="A1:B1"/>
    <mergeCell ref="A2:E2"/>
    <mergeCell ref="A4:B4"/>
  </mergeCells>
  <printOptions horizontalCentered="1"/>
  <pageMargins left="0.751388888888889" right="0.751388888888889" top="1" bottom="1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（附件１）汇总表</vt:lpstr>
      <vt:lpstr>（附件２）规划表 </vt:lpstr>
      <vt:lpstr>到户产业发展资金400万</vt:lpstr>
      <vt:lpstr>种植业产业发展200万元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小七</cp:lastModifiedBy>
  <dcterms:created xsi:type="dcterms:W3CDTF">2024-01-15T14:37:00Z</dcterms:created>
  <dcterms:modified xsi:type="dcterms:W3CDTF">2025-08-20T08:14:34Z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101E2A4A98494F1F966C07845856D129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