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1" firstSheet="9" activeTab="16"/>
  </bookViews>
  <sheets>
    <sheet name="封面" sheetId="1" r:id="rId1"/>
    <sheet name="2020年一般公共预算收入执行情况 " sheetId="2" r:id="rId2"/>
    <sheet name="2020年一般公共预算支出执行情况" sheetId="3" r:id="rId3"/>
    <sheet name="2020年政府性基金预算收入执行情况" sheetId="4" r:id="rId4"/>
    <sheet name="2020年政府性基金预算收支执行情况" sheetId="5" r:id="rId5"/>
    <sheet name="2020年国有资本经营预算收入情况表" sheetId="6" r:id="rId6"/>
    <sheet name="2020年国有资本经营预算支出情况表 " sheetId="7" r:id="rId7"/>
    <sheet name="2020年城乡居民养老保险预算收入执行" sheetId="8" r:id="rId8"/>
    <sheet name="2020年城乡居民养老保险预算支出执行" sheetId="9" r:id="rId9"/>
    <sheet name="2021年一般公共预算收入表" sheetId="10" r:id="rId10"/>
    <sheet name="2021年地方一般公共预算收入表" sheetId="11" r:id="rId11"/>
    <sheet name="2021总预算支出" sheetId="12" r:id="rId12"/>
    <sheet name="2021预算明细支出" sheetId="13" r:id="rId13"/>
    <sheet name="2021年政府性基金收支平衡表" sheetId="14" r:id="rId14"/>
    <sheet name="2021年国有资本经营预算收支平衡表" sheetId="15" r:id="rId15"/>
    <sheet name="2021年城乡居民养老保险基金预算" sheetId="16" r:id="rId16"/>
    <sheet name="2021年提前下达转移支付情况表" sheetId="17" r:id="rId17"/>
    <sheet name="2020年债务余额情况" sheetId="18" r:id="rId18"/>
  </sheets>
  <definedNames>
    <definedName name="_xlnm._FilterDatabase" localSheetId="16" hidden="1">'2021年提前下达转移支付情况表'!$A$4:$G$17</definedName>
    <definedName name="_xlnm.Print_Titles" localSheetId="5">'2020年国有资本经营预算收入情况表'!$2:$4</definedName>
    <definedName name="_xlnm.Print_Titles" localSheetId="6">'2020年国有资本经营预算支出情况表 '!$2:$4</definedName>
    <definedName name="_xlnm.Print_Titles" localSheetId="1">'2020年一般公共预算收入执行情况 '!$1:$4</definedName>
    <definedName name="_xlnm.Print_Titles" localSheetId="2">'2020年一般公共预算支出执行情况'!$1:$4</definedName>
    <definedName name="_xlnm.Print_Titles" localSheetId="4">'2020年政府性基金预算收支执行情况'!$4:$4</definedName>
    <definedName name="_xlnm.Print_Titles" localSheetId="14">'2021年国有资本经营预算收支平衡表'!$2:$4</definedName>
    <definedName name="_xlnm.Print_Titles" localSheetId="16">'2021年提前下达转移支付情况表'!$1:$4</definedName>
    <definedName name="_xlnm.Print_Titles" localSheetId="13">'2021年政府性基金收支平衡表'!$1:$1</definedName>
    <definedName name="_xlnm.Print_Titles" localSheetId="12">'2021预算明细支出'!$4:$4</definedName>
    <definedName name="_xlnm.Print_Titles" localSheetId="11">'2021总预算支出'!$2:$4</definedName>
    <definedName name="地区名称">'封面'!#REF!</definedName>
  </definedNames>
  <calcPr fullCalcOnLoad="1"/>
</workbook>
</file>

<file path=xl/sharedStrings.xml><?xml version="1.0" encoding="utf-8"?>
<sst xmlns="http://schemas.openxmlformats.org/spreadsheetml/2006/main" count="3583" uniqueCount="1809">
  <si>
    <t>开江县</t>
  </si>
  <si>
    <t>2020年预算收支执行及2021年预算（草案）</t>
  </si>
  <si>
    <t>情</t>
  </si>
  <si>
    <t>况</t>
  </si>
  <si>
    <t>表</t>
  </si>
  <si>
    <r>
      <t xml:space="preserve">      202</t>
    </r>
    <r>
      <rPr>
        <b/>
        <sz val="20"/>
        <rFont val="宋体"/>
        <family val="0"/>
      </rPr>
      <t>1</t>
    </r>
    <r>
      <rPr>
        <b/>
        <sz val="20"/>
        <rFont val="宋体"/>
        <family val="0"/>
      </rPr>
      <t>年1月</t>
    </r>
  </si>
  <si>
    <t>表一</t>
  </si>
  <si>
    <t>2020年一般公共预算收入执行情况表</t>
  </si>
  <si>
    <t>单位：万元</t>
  </si>
  <si>
    <t>收入项目</t>
  </si>
  <si>
    <t>金额</t>
  </si>
  <si>
    <t>地方一般公共预算收入</t>
  </si>
  <si>
    <t>上级补助收入</t>
  </si>
  <si>
    <t xml:space="preserve">  返还性收入</t>
  </si>
  <si>
    <t xml:space="preserve">    消费税和增值税税收返还收入</t>
  </si>
  <si>
    <t xml:space="preserve">    所得税基数返还收入</t>
  </si>
  <si>
    <t xml:space="preserve">    成品油价格和税费改革税收返还收入</t>
  </si>
  <si>
    <t xml:space="preserve">    增值税“五五分享”税收返还</t>
  </si>
  <si>
    <t xml:space="preserve">    其他税收返还收入</t>
  </si>
  <si>
    <t xml:space="preserve">  一般性转移支付收入</t>
  </si>
  <si>
    <t xml:space="preserve">    均衡性转移支付补助收入</t>
  </si>
  <si>
    <t xml:space="preserve">    革命老区转移支付收入</t>
  </si>
  <si>
    <t xml:space="preserve">    贫困地区转移支付收入</t>
  </si>
  <si>
    <t xml:space="preserve">    县级基本财力保障机制奖补资金收入</t>
  </si>
  <si>
    <t xml:space="preserve">    结算补助收入</t>
  </si>
  <si>
    <t xml:space="preserve">    产粮（油）大县奖励资金收入</t>
  </si>
  <si>
    <t xml:space="preserve">    固定数额转移支付补助收入</t>
  </si>
  <si>
    <t xml:space="preserve">    财政共同事权转移支付收入</t>
  </si>
  <si>
    <t xml:space="preserve">    其他一般性转移支付收入</t>
  </si>
  <si>
    <t xml:space="preserve">  专项转移支付收入</t>
  </si>
  <si>
    <t xml:space="preserve">    201一般公共服务</t>
  </si>
  <si>
    <t xml:space="preserve">    203国防</t>
  </si>
  <si>
    <t xml:space="preserve">    204公共安全</t>
  </si>
  <si>
    <t xml:space="preserve">    205教育</t>
  </si>
  <si>
    <t xml:space="preserve">    206科学技术</t>
  </si>
  <si>
    <t xml:space="preserve">    207文化旅游体育与传媒</t>
  </si>
  <si>
    <t xml:space="preserve">    208社会保障和就业</t>
  </si>
  <si>
    <t xml:space="preserve">    210卫生健康</t>
  </si>
  <si>
    <t xml:space="preserve">    211节能环保</t>
  </si>
  <si>
    <t xml:space="preserve">    212城乡社区</t>
  </si>
  <si>
    <t xml:space="preserve">    213农林水</t>
  </si>
  <si>
    <t xml:space="preserve">    214交通运输</t>
  </si>
  <si>
    <t xml:space="preserve">    215资源勘探信息</t>
  </si>
  <si>
    <t xml:space="preserve">    216商业服务业</t>
  </si>
  <si>
    <t xml:space="preserve">    217金融</t>
  </si>
  <si>
    <t xml:space="preserve">    220自然资源海洋气象</t>
  </si>
  <si>
    <t xml:space="preserve">    221住房保障</t>
  </si>
  <si>
    <t xml:space="preserve">    222粮油物资储备</t>
  </si>
  <si>
    <t xml:space="preserve">    224灾害防治及应急管理</t>
  </si>
  <si>
    <t xml:space="preserve">    229其他</t>
  </si>
  <si>
    <t>下级上解收入</t>
  </si>
  <si>
    <t xml:space="preserve">  体制上解收入</t>
  </si>
  <si>
    <t xml:space="preserve">  出口退税专项上解收入</t>
  </si>
  <si>
    <t xml:space="preserve">  成品油价格和税费改革专项上解收入</t>
  </si>
  <si>
    <t xml:space="preserve">  专项上解收入</t>
  </si>
  <si>
    <t>动用稳定调节基金</t>
  </si>
  <si>
    <t>上年结余</t>
  </si>
  <si>
    <t xml:space="preserve">调入资金   </t>
  </si>
  <si>
    <t xml:space="preserve">  政府性基金调入</t>
  </si>
  <si>
    <t xml:space="preserve">  国有资本经营调入</t>
  </si>
  <si>
    <t xml:space="preserve">  其他调入</t>
  </si>
  <si>
    <t>债务转贷收入</t>
  </si>
  <si>
    <t xml:space="preserve">  新增债券收入</t>
  </si>
  <si>
    <t xml:space="preserve">  借新还旧债券还本收入</t>
  </si>
  <si>
    <t>调入预算稳定调节基金</t>
  </si>
  <si>
    <t>收  入  总 计</t>
  </si>
  <si>
    <t>剔除借新还旧债券还本收入合计</t>
  </si>
  <si>
    <t>表二</t>
  </si>
  <si>
    <t>2020年一般公共预算支出执行情况表</t>
  </si>
  <si>
    <t>支出项目</t>
  </si>
  <si>
    <t>一般公共预算支出</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</si>
  <si>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</si>
  <si>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</si>
  <si>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</si>
  <si>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</si>
  <si>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</si>
  <si>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</si>
  <si>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</si>
  <si>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</si>
  <si>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</si>
  <si>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</si>
  <si>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</si>
  <si>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</si>
  <si>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</si>
  <si>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</si>
  <si>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</si>
  <si>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</si>
  <si>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</si>
  <si>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</si>
  <si>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</si>
  <si>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</si>
  <si>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</si>
  <si>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</si>
  <si>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</si>
  <si>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</si>
  <si>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</si>
  <si>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</si>
  <si>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</si>
  <si>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</si>
  <si>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</si>
  <si>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</si>
  <si>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</si>
  <si>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</si>
  <si>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</si>
  <si>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</si>
  <si>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</si>
  <si>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</si>
  <si>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</si>
  <si>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</si>
  <si>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</si>
  <si>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</si>
  <si>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</si>
  <si>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</si>
  <si>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</si>
  <si>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</si>
  <si>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</si>
  <si>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</si>
  <si>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</si>
  <si>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</si>
  <si>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</si>
  <si>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</si>
  <si>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</si>
  <si>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</si>
  <si>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</si>
  <si>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</si>
  <si>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</si>
  <si>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</si>
  <si>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</si>
  <si>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</si>
  <si>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</si>
  <si>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</si>
  <si>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</si>
  <si>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</si>
  <si>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</si>
  <si>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</si>
  <si>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</si>
  <si>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</si>
  <si>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</si>
  <si>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</si>
  <si>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</si>
  <si>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</si>
  <si>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</si>
  <si>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</si>
  <si>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</si>
  <si>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</si>
  <si>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</si>
  <si>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</si>
  <si>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</si>
  <si>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</si>
  <si>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</si>
  <si>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</si>
  <si>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</si>
  <si>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</si>
  <si>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</si>
  <si>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</si>
  <si>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</si>
  <si>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</si>
  <si>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</si>
  <si>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</si>
  <si>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</si>
  <si>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</si>
  <si>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</si>
  <si>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</si>
  <si>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</si>
  <si>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</si>
  <si>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</si>
  <si>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</si>
  <si>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</si>
  <si>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</si>
  <si>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</si>
  <si>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</si>
  <si>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</si>
  <si>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</si>
  <si>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</si>
  <si>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</si>
  <si>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</si>
  <si>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</si>
  <si>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</si>
  <si>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</si>
  <si>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</si>
  <si>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</si>
  <si>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</si>
  <si>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</si>
  <si>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</si>
  <si>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</si>
  <si>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</si>
  <si>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</si>
  <si>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</si>
  <si>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</si>
  <si>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</si>
  <si>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</si>
  <si>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</si>
  <si>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</si>
  <si>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</si>
  <si>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</si>
  <si>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</si>
  <si>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</si>
  <si>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</si>
  <si>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</si>
  <si>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</si>
  <si>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</si>
  <si>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</si>
  <si>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</si>
  <si>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</si>
  <si>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</si>
  <si>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</si>
  <si>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</si>
  <si>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</si>
  <si>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</si>
  <si>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</si>
  <si>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</si>
  <si>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</si>
  <si>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</si>
  <si>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</si>
  <si>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</si>
  <si>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</si>
  <si>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</si>
  <si>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</si>
  <si>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</si>
  <si>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</si>
  <si>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</si>
  <si>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</si>
  <si>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</si>
  <si>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</si>
  <si>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</si>
  <si>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</si>
  <si>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</si>
  <si>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</si>
  <si>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</si>
  <si>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</si>
  <si>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</si>
  <si>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</si>
  <si>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</si>
  <si>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</si>
  <si>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</si>
  <si>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</si>
  <si>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</si>
  <si>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</si>
  <si>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</si>
  <si>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</si>
  <si>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</si>
  <si>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</si>
  <si>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</si>
  <si>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</si>
  <si>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</si>
  <si>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</si>
  <si>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</si>
  <si>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</si>
  <si>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</si>
  <si>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</si>
  <si>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</si>
  <si>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</si>
  <si>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</si>
  <si>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</si>
  <si>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</si>
  <si>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</si>
  <si>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</si>
  <si>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</si>
  <si>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</si>
  <si>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</si>
  <si>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</si>
  <si>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</si>
  <si>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</si>
  <si>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</si>
  <si>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</si>
  <si>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</si>
  <si>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</si>
  <si>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</si>
  <si>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</si>
  <si>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</si>
  <si>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</si>
  <si>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</si>
  <si>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</si>
  <si>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</si>
  <si>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</si>
  <si>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</si>
  <si>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</si>
  <si>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</si>
  <si>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</si>
  <si>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</si>
  <si>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</si>
  <si>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</si>
  <si>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</si>
  <si>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</si>
  <si>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</si>
  <si>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</si>
  <si>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</si>
  <si>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</si>
  <si>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</si>
  <si>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</si>
  <si>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</si>
  <si>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</si>
  <si>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</si>
  <si>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</si>
  <si>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</si>
  <si>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</si>
  <si>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</si>
  <si>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</si>
  <si>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</si>
  <si>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</si>
  <si>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</si>
  <si>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</si>
  <si>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</si>
  <si>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</si>
  <si>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</si>
  <si>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</si>
  <si>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</si>
  <si>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</si>
  <si>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</si>
  <si>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</si>
  <si>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</si>
  <si>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</si>
  <si>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</si>
  <si>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</si>
  <si>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</si>
  <si>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</si>
  <si>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</si>
  <si>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</si>
  <si>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</si>
  <si>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</si>
  <si>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</si>
  <si>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</si>
  <si>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</si>
  <si>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</si>
  <si>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</si>
  <si>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</si>
  <si>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</si>
  <si>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</si>
  <si>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</si>
  <si>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</si>
  <si>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</si>
  <si>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</si>
  <si>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</si>
  <si>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</si>
  <si>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</si>
  <si>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</si>
  <si>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</si>
  <si>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</si>
  <si>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</si>
  <si>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</si>
  <si>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</si>
  <si>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</si>
  <si>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</si>
  <si>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</si>
  <si>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</si>
  <si>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</si>
  <si>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</si>
  <si>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</si>
  <si>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</si>
  <si>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</si>
  <si>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</si>
  <si>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</si>
  <si>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</si>
  <si>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</si>
  <si>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</si>
  <si>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</si>
  <si>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</si>
  <si>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</si>
  <si>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</si>
  <si>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</si>
  <si>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</si>
  <si>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</si>
  <si>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</si>
  <si>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</si>
  <si>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</si>
  <si>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</si>
  <si>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</si>
  <si>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</si>
  <si>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</si>
  <si>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</si>
  <si>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</si>
  <si>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</si>
  <si>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</si>
  <si>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</si>
  <si>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</si>
  <si>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</si>
  <si>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</si>
  <si>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</si>
  <si>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</si>
  <si>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</si>
  <si>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</si>
  <si>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</si>
  <si>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</si>
  <si>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</si>
  <si>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</si>
  <si>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</si>
  <si>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</si>
  <si>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</si>
  <si>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</si>
  <si>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</si>
  <si>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</si>
  <si>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</si>
  <si>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</si>
  <si>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</si>
  <si>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</si>
  <si>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</si>
  <si>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</si>
  <si>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</si>
  <si>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</si>
  <si>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</si>
  <si>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</si>
  <si>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</si>
  <si>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</si>
  <si>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</si>
  <si>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</si>
  <si>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</si>
  <si>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</si>
  <si>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</si>
  <si>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</si>
  <si>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</si>
  <si>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</si>
  <si>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</si>
  <si>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</si>
  <si>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</si>
  <si>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</si>
  <si>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</si>
  <si>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</si>
  <si>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</si>
  <si>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</si>
  <si>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</si>
  <si>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</si>
  <si>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</si>
  <si>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</si>
  <si>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</si>
  <si>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</si>
  <si>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</si>
  <si>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</si>
  <si>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</si>
  <si>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</si>
  <si>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</si>
  <si>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</si>
  <si>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</si>
  <si>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</si>
  <si>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</si>
  <si>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</si>
  <si>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</si>
  <si>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</si>
  <si>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</si>
  <si>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</si>
  <si>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</si>
  <si>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</si>
  <si>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</si>
  <si>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</si>
  <si>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</si>
  <si>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</si>
  <si>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</si>
  <si>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</si>
  <si>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</si>
  <si>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</si>
  <si>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</si>
  <si>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</si>
  <si>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</si>
  <si>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</si>
  <si>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</si>
  <si>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</si>
  <si>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</si>
  <si>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</si>
  <si>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</si>
  <si>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</si>
  <si>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</si>
  <si>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</si>
  <si>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</si>
  <si>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</si>
  <si>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</si>
  <si>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</si>
  <si>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</si>
  <si>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</si>
  <si>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</si>
  <si>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</si>
  <si>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</si>
  <si>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</si>
  <si>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</si>
  <si>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</si>
  <si>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</si>
  <si>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</si>
  <si>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</si>
  <si>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</si>
  <si>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</si>
  <si>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</si>
  <si>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</si>
  <si>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</si>
  <si>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</si>
  <si>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</si>
  <si>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</si>
  <si>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</si>
  <si>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</si>
  <si>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</si>
  <si>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</si>
  <si>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</si>
  <si>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</si>
  <si>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</si>
  <si>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</si>
  <si>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</si>
  <si>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</si>
  <si>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</si>
  <si>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</si>
  <si>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</si>
  <si>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</si>
  <si>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</si>
  <si>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</si>
  <si>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</si>
  <si>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</si>
  <si>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</si>
  <si>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</si>
  <si>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</si>
  <si>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</si>
  <si>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</si>
  <si>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</si>
  <si>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</si>
  <si>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</si>
  <si>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</si>
  <si>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</si>
  <si>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</si>
  <si>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</si>
  <si>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</si>
  <si>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</si>
  <si>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</si>
  <si>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</si>
  <si>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</si>
  <si>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</si>
  <si>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</si>
  <si>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</si>
  <si>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</si>
  <si>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</si>
  <si>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</si>
  <si>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</si>
  <si>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</si>
  <si>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</si>
  <si>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</si>
  <si>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</si>
  <si>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</si>
  <si>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</si>
  <si>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</si>
  <si>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</si>
  <si>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</si>
  <si>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</si>
  <si>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</si>
  <si>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</si>
  <si>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</si>
  <si>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</si>
  <si>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</si>
  <si>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</si>
  <si>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</si>
  <si>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</si>
  <si>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</si>
  <si>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</si>
  <si>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</si>
  <si>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</si>
  <si>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</si>
  <si>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</si>
  <si>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</si>
  <si>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</si>
  <si>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</si>
  <si>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</si>
  <si>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</si>
  <si>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</si>
  <si>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</si>
  <si>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</si>
  <si>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</si>
  <si>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</si>
  <si>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</si>
  <si>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</si>
  <si>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</si>
  <si>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</si>
  <si>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</si>
  <si>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</si>
  <si>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</si>
  <si>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</si>
  <si>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</si>
  <si>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</si>
  <si>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</si>
  <si>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</si>
  <si>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</si>
  <si>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</si>
  <si>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</si>
  <si>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</si>
  <si>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</si>
  <si>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</si>
  <si>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</si>
  <si>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</si>
  <si>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</si>
  <si>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</si>
  <si>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</si>
  <si>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</si>
  <si>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</si>
  <si>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</si>
  <si>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</si>
  <si>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</si>
  <si>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</si>
  <si>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</si>
  <si>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</si>
  <si>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</si>
  <si>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</si>
  <si>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</si>
  <si>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</si>
  <si>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</si>
  <si>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</si>
  <si>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</si>
  <si>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</si>
  <si>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</si>
  <si>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</si>
  <si>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</si>
  <si>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</si>
  <si>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</si>
  <si>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</si>
  <si>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</si>
  <si>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</si>
  <si>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</si>
  <si>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</si>
  <si>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</si>
  <si>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</si>
  <si>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</si>
  <si>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</si>
  <si>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</si>
  <si>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</si>
  <si>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</si>
  <si>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</si>
  <si>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</si>
  <si>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</si>
  <si>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</si>
  <si>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</si>
  <si>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</si>
  <si>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</si>
  <si>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</si>
  <si>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</si>
  <si>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</si>
  <si>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</si>
  <si>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</si>
  <si>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</si>
  <si>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</si>
  <si>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</si>
  <si>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</si>
  <si>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</si>
  <si>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</si>
  <si>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</si>
  <si>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</si>
  <si>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</si>
  <si>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</si>
  <si>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</si>
  <si>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</si>
  <si>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</si>
  <si>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</si>
  <si>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</si>
  <si>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</si>
  <si>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</si>
  <si>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</si>
  <si>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</si>
  <si>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</si>
  <si>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</si>
  <si>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</si>
  <si>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</si>
  <si>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</si>
  <si>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</si>
  <si>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</si>
  <si>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</si>
  <si>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</si>
  <si>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</si>
  <si>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</si>
  <si>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</si>
  <si>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</si>
  <si>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</si>
  <si>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</si>
  <si>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</si>
  <si>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</si>
  <si>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</si>
  <si>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</si>
  <si>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</si>
  <si>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</si>
  <si>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</si>
  <si>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</si>
  <si>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</si>
  <si>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</si>
  <si>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</si>
  <si>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</si>
  <si>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</si>
  <si>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</si>
  <si>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</si>
  <si>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</si>
  <si>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</si>
  <si>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</si>
  <si>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</si>
  <si>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</si>
  <si>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</si>
  <si>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</si>
  <si>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</si>
  <si>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</si>
  <si>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</si>
  <si>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</si>
  <si>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</si>
  <si>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</si>
  <si>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</si>
  <si>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</si>
  <si>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</si>
  <si>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</si>
  <si>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</si>
  <si>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</si>
  <si>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</si>
  <si>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</si>
  <si>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</si>
  <si>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</si>
  <si>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</si>
  <si>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</si>
  <si>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</si>
  <si>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</si>
  <si>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</si>
  <si>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</si>
  <si>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</si>
  <si>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</si>
  <si>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</si>
  <si>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</si>
  <si>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</si>
  <si>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</si>
  <si>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</si>
  <si>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</si>
  <si>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</si>
  <si>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</si>
  <si>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</si>
  <si>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</si>
  <si>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</si>
  <si>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</si>
  <si>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</si>
  <si>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</si>
  <si>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</si>
  <si>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</si>
  <si>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</si>
  <si>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</si>
  <si>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</si>
  <si>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</si>
  <si>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</si>
  <si>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</si>
  <si>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</si>
  <si>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</si>
  <si>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</si>
  <si>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</si>
  <si>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</si>
  <si>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</si>
  <si>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</si>
  <si>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</si>
  <si>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</si>
  <si>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</si>
  <si>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</si>
  <si>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</si>
  <si>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</si>
  <si>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</si>
  <si>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</si>
  <si>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</si>
  <si>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</si>
  <si>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</si>
  <si>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</si>
  <si>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</si>
  <si>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</si>
  <si>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</si>
  <si>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</si>
  <si>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</si>
  <si>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</si>
  <si>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</si>
  <si>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</si>
  <si>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</si>
  <si>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</si>
  <si>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</si>
  <si>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</si>
  <si>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</si>
  <si>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</si>
  <si>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</si>
  <si>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</si>
  <si>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</si>
  <si>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</si>
  <si>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</si>
  <si>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</si>
  <si>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</si>
  <si>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</si>
  <si>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</si>
  <si>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</si>
  <si>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</si>
  <si>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</si>
  <si>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</si>
  <si>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</si>
  <si>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</si>
  <si>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</si>
  <si>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</si>
  <si>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</si>
  <si>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</si>
  <si>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</si>
  <si>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</si>
  <si>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</si>
  <si>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</si>
  <si>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</si>
  <si>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</si>
  <si>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</si>
  <si>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</si>
  <si>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</si>
  <si>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</si>
  <si>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</si>
  <si>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</si>
  <si>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</si>
  <si>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</si>
  <si>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</si>
  <si>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</si>
  <si>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</si>
  <si>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</si>
  <si>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</si>
  <si>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</si>
  <si>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</si>
  <si>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</si>
  <si>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</si>
  <si>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</si>
  <si>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</si>
  <si>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</si>
  <si>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</si>
  <si>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</si>
  <si>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</si>
  <si>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</si>
  <si>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</si>
  <si>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</si>
  <si>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</si>
  <si>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</si>
  <si>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</si>
  <si>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</si>
  <si>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</si>
  <si>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</si>
  <si>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</si>
  <si>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</si>
  <si>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</si>
  <si>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</si>
  <si>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</si>
  <si>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</si>
  <si>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</si>
  <si>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</si>
  <si>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</si>
  <si>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</si>
  <si>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</si>
  <si>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</si>
  <si>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</si>
  <si>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</si>
  <si>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</si>
  <si>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</si>
  <si>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</si>
  <si>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</si>
  <si>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</si>
  <si>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</si>
  <si>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</si>
  <si>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</si>
  <si>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</si>
  <si>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</si>
  <si>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</si>
  <si>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</si>
  <si>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</si>
  <si>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</si>
  <si>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</si>
  <si>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</si>
  <si>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</si>
  <si>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</si>
  <si>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</si>
  <si>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</si>
  <si>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</si>
  <si>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</si>
  <si>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</si>
  <si>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</si>
  <si>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</si>
  <si>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</si>
  <si>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</si>
  <si>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</si>
  <si>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</si>
  <si>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</si>
  <si>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</si>
  <si>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</si>
  <si>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</si>
  <si>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</si>
  <si>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</si>
  <si>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</si>
  <si>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</si>
  <si>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</si>
  <si>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</si>
  <si>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</si>
  <si>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</si>
  <si>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</si>
  <si>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</si>
  <si>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</si>
  <si>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</si>
  <si>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</si>
  <si>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</si>
  <si>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</si>
  <si>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</si>
  <si>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</si>
  <si>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</si>
  <si>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</si>
  <si>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</si>
  <si>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</si>
  <si>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</si>
  <si>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</si>
  <si>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</si>
  <si>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</si>
  <si>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</si>
  <si>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</si>
  <si>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</si>
  <si>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</si>
  <si>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</si>
  <si>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</si>
  <si>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</si>
  <si>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</si>
  <si>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</si>
  <si>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</si>
  <si>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</si>
  <si>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</si>
  <si>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</si>
  <si>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</si>
  <si>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</si>
  <si>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</si>
  <si>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</si>
  <si>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</si>
  <si>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</si>
  <si>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</si>
  <si>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</si>
  <si>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</si>
  <si>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</si>
  <si>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</si>
  <si>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</si>
  <si>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</si>
  <si>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</si>
  <si>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</si>
  <si>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</si>
  <si>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</si>
  <si>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</si>
  <si>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</si>
  <si>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</si>
  <si>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</si>
  <si>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</si>
  <si>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</si>
  <si>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</si>
  <si>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</si>
  <si>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</si>
  <si>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</si>
  <si>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</si>
  <si>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</si>
  <si>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</si>
  <si>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</si>
  <si>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</si>
  <si>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</si>
  <si>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</si>
  <si>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</si>
  <si>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</si>
  <si>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</si>
  <si>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</si>
  <si>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</si>
  <si>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</si>
  <si>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</si>
  <si>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</si>
  <si>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</si>
  <si>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</si>
  <si>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</si>
  <si>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</si>
  <si>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</si>
  <si>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</si>
  <si>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</si>
  <si>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</si>
  <si>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</si>
  <si>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</si>
  <si>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</si>
  <si>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</si>
  <si>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</si>
  <si>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</si>
  <si>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</si>
  <si>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</si>
  <si>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</si>
  <si>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</si>
  <si>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</si>
  <si>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</si>
  <si>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</si>
  <si>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</si>
  <si>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</si>
  <si>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</si>
  <si>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</si>
  <si>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</si>
  <si>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</si>
  <si>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</si>
  <si>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</si>
  <si>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</si>
  <si>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</si>
  <si>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</si>
  <si>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</si>
  <si>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</si>
  <si>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</si>
  <si>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</si>
  <si>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</si>
  <si>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</si>
  <si>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</si>
  <si>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</si>
  <si>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</si>
  <si>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</si>
  <si>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</si>
  <si>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</si>
  <si>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</si>
  <si>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</si>
  <si>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</si>
  <si>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</si>
  <si>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</si>
  <si>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</si>
  <si>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</si>
  <si>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</si>
  <si>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</si>
  <si>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</si>
  <si>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</si>
  <si>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</si>
  <si>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</si>
  <si>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</si>
  <si>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</si>
  <si>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</si>
  <si>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</si>
  <si>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</si>
  <si>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</si>
  <si>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</si>
  <si>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</si>
  <si>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</si>
  <si>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</si>
  <si>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</si>
  <si>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</si>
  <si>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</si>
  <si>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</si>
  <si>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</si>
  <si>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</si>
  <si>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</si>
  <si>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</si>
  <si>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</si>
  <si>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</si>
  <si>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</si>
  <si>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</si>
  <si>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</si>
  <si>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</si>
  <si>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</si>
  <si>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</si>
  <si>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</si>
  <si>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</si>
  <si>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</si>
  <si>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</si>
  <si>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</si>
  <si>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</si>
  <si>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</si>
  <si>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</si>
  <si>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</si>
  <si>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</si>
  <si>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</si>
  <si>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</si>
  <si>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</si>
  <si>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</si>
  <si>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</si>
  <si>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</si>
  <si>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</si>
  <si>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</si>
  <si>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</si>
  <si>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</si>
  <si>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</si>
  <si>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</si>
  <si>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</si>
  <si>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</si>
  <si>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</si>
  <si>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</si>
  <si>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</si>
  <si>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</si>
  <si>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</si>
  <si>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</si>
  <si>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</si>
  <si>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</si>
  <si>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</si>
  <si>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</si>
  <si>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</si>
  <si>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</si>
  <si>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</si>
  <si>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</si>
  <si>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</si>
  <si>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</si>
  <si>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</si>
  <si>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</si>
  <si>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</si>
  <si>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</si>
  <si>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</si>
  <si>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</si>
  <si>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</si>
  <si>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</si>
  <si>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</si>
  <si>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</si>
  <si>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</si>
  <si>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</si>
  <si>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</si>
  <si>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</si>
  <si>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</si>
  <si>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</si>
  <si>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</si>
  <si>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</si>
  <si>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</si>
  <si>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</si>
  <si>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</si>
  <si>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</si>
  <si>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</si>
  <si>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</si>
  <si>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</si>
  <si>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</si>
  <si>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</si>
  <si>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</si>
  <si>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</si>
  <si>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</si>
  <si>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</si>
  <si>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</si>
  <si>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</si>
  <si>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</si>
  <si>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</si>
  <si>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</si>
  <si>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</si>
  <si>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</si>
  <si>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</si>
  <si>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上解上级支出</t>
  </si>
  <si>
    <t xml:space="preserve">  体制上解支出</t>
  </si>
  <si>
    <t xml:space="preserve">  出口退税专项上解支出</t>
  </si>
  <si>
    <t xml:space="preserve">  成品油价格和税费改革专项上解支出</t>
  </si>
  <si>
    <t xml:space="preserve">  专项上解支出</t>
  </si>
  <si>
    <t xml:space="preserve">     “三代"手续费上解</t>
  </si>
  <si>
    <t xml:space="preserve">      契税征收经费上解</t>
  </si>
  <si>
    <t xml:space="preserve">      地税部门保障经费专项上解</t>
  </si>
  <si>
    <t xml:space="preserve">      城乡居民医保补助地方负担部分</t>
  </si>
  <si>
    <t xml:space="preserve">      环保部门上划基数上解</t>
  </si>
  <si>
    <t xml:space="preserve">      专项上解机保基金缺口</t>
  </si>
  <si>
    <t xml:space="preserve">      其他专项上解</t>
  </si>
  <si>
    <t>调出资金</t>
  </si>
  <si>
    <t>债务还本支出</t>
  </si>
  <si>
    <t xml:space="preserve">  债券转贷支出</t>
  </si>
  <si>
    <t xml:space="preserve">    债券还本支出</t>
  </si>
  <si>
    <t xml:space="preserve">    借新还旧债券还本支出</t>
  </si>
  <si>
    <t>安排预算稳定调节基金</t>
  </si>
  <si>
    <t>年终结余</t>
  </si>
  <si>
    <t>减:结转下年的支出</t>
  </si>
  <si>
    <t>净结余</t>
  </si>
  <si>
    <t>支  出  总  计</t>
  </si>
  <si>
    <t>剔除借新还旧债券还本支出合计</t>
  </si>
  <si>
    <t>表三</t>
  </si>
  <si>
    <t>2020年政府性基金预算收入执行情况表</t>
  </si>
  <si>
    <t>本年基金收入</t>
  </si>
  <si>
    <t>补助收入</t>
  </si>
  <si>
    <t xml:space="preserve">    专项补助数</t>
  </si>
  <si>
    <t xml:space="preserve">    市对扩权强县一次性专项补助</t>
  </si>
  <si>
    <t xml:space="preserve">    抗疫特别国债转移支付收入</t>
  </si>
  <si>
    <t>上年结余收入</t>
  </si>
  <si>
    <t>调入资金</t>
  </si>
  <si>
    <t xml:space="preserve">   1、一般预算调入</t>
  </si>
  <si>
    <t xml:space="preserve">   2、预算外调入 </t>
  </si>
  <si>
    <t xml:space="preserve">   3、其他调入</t>
  </si>
  <si>
    <t xml:space="preserve">    新增专项债券收入</t>
  </si>
  <si>
    <t xml:space="preserve">    借新还旧债券收入</t>
  </si>
  <si>
    <t>基金收入总计</t>
  </si>
  <si>
    <t>表四</t>
  </si>
  <si>
    <t>2020年政府性基金预算支出执行情况表</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</si>
  <si>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</si>
  <si>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</si>
  <si>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</si>
  <si>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</si>
  <si>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</si>
  <si>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</si>
  <si>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</si>
  <si>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</si>
  <si>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</si>
  <si>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</si>
  <si>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</si>
  <si>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</si>
  <si>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</si>
  <si>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</si>
  <si>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</si>
  <si>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</si>
  <si>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</si>
  <si>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</si>
  <si>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</si>
  <si>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</si>
  <si>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</si>
  <si>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</si>
  <si>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</si>
  <si>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</si>
  <si>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</si>
  <si>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</si>
  <si>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</si>
  <si>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</si>
  <si>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</si>
  <si>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</si>
  <si>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</si>
  <si>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</si>
  <si>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</si>
  <si>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</si>
  <si>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</si>
  <si>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</si>
  <si>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</si>
  <si>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</si>
  <si>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</si>
  <si>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</si>
  <si>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</si>
  <si>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</si>
  <si>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</si>
  <si>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</si>
  <si>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</si>
  <si>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</si>
  <si>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</si>
  <si>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</si>
  <si>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</si>
  <si>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</si>
  <si>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</si>
  <si>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</si>
  <si>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</si>
  <si>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</si>
  <si>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</si>
  <si>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</si>
  <si>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</si>
  <si>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</si>
  <si>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</si>
  <si>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</si>
  <si>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</si>
  <si>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</si>
  <si>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</si>
  <si>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</si>
  <si>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</si>
  <si>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</si>
  <si>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</si>
  <si>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</si>
  <si>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</si>
  <si>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</si>
  <si>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</si>
  <si>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</si>
  <si>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</si>
  <si>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</si>
  <si>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</si>
  <si>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</si>
  <si>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</si>
  <si>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</si>
  <si>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</si>
  <si>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</si>
  <si>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</si>
  <si>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</si>
  <si>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</si>
  <si>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</si>
  <si>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</si>
  <si>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</si>
  <si>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</si>
  <si>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</si>
  <si>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</si>
  <si>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</si>
  <si>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</si>
  <si>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</si>
  <si>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</si>
  <si>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</si>
  <si>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</si>
  <si>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</si>
  <si>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</si>
  <si>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</si>
  <si>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</si>
  <si>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</si>
  <si>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</si>
  <si>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</si>
  <si>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</si>
  <si>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</si>
  <si>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</si>
  <si>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</si>
  <si>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</si>
  <si>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</si>
  <si>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</si>
  <si>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</si>
  <si>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</si>
  <si>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</si>
  <si>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</si>
  <si>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</si>
  <si>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</si>
  <si>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</si>
  <si>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</si>
  <si>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</si>
  <si>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</si>
  <si>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</si>
  <si>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</si>
  <si>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</si>
  <si>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</si>
  <si>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</si>
  <si>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</si>
  <si>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</si>
  <si>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</si>
  <si>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</si>
  <si>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</si>
  <si>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</si>
  <si>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</si>
  <si>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</si>
  <si>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</si>
  <si>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</si>
  <si>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</si>
  <si>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</si>
  <si>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</si>
  <si>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</si>
  <si>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</si>
  <si>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</si>
  <si>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</si>
  <si>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</si>
  <si>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</si>
  <si>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</si>
  <si>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</si>
  <si>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</si>
  <si>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</si>
  <si>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</si>
  <si>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</si>
  <si>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</si>
  <si>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</si>
  <si>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</si>
  <si>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</si>
  <si>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</si>
  <si>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</si>
  <si>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</si>
  <si>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</si>
  <si>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</si>
  <si>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</si>
  <si>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</si>
  <si>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</si>
  <si>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</si>
  <si>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</si>
  <si>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</si>
  <si>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</si>
  <si>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</si>
  <si>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</si>
  <si>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</si>
  <si>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</si>
  <si>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</si>
  <si>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</si>
  <si>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</si>
  <si>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</si>
  <si>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</si>
  <si>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</si>
  <si>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</si>
  <si>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</si>
  <si>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</si>
  <si>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</si>
  <si>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</si>
  <si>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</si>
  <si>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</si>
  <si>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</si>
  <si>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</si>
  <si>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</si>
  <si>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</si>
  <si>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</si>
  <si>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</si>
  <si>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</si>
  <si>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</si>
  <si>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</si>
  <si>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</si>
  <si>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</si>
  <si>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</si>
  <si>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</si>
  <si>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</si>
  <si>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</si>
  <si>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</si>
  <si>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</si>
  <si>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</si>
  <si>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</si>
  <si>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</si>
  <si>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</si>
  <si>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</si>
  <si>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</si>
  <si>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</si>
  <si>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</si>
  <si>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</si>
  <si>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</si>
  <si>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</si>
  <si>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</si>
  <si>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</si>
  <si>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</si>
  <si>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</si>
  <si>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</si>
  <si>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</si>
  <si>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援企稳岗补贴</t>
  </si>
  <si>
    <t xml:space="preserve">      困难群众基本生活补助</t>
  </si>
  <si>
    <t xml:space="preserve">      其他抗疫相关支出</t>
  </si>
  <si>
    <t>上解支出</t>
  </si>
  <si>
    <t xml:space="preserve">    水利建设基金上解</t>
  </si>
  <si>
    <t xml:space="preserve">    市对扩权县补助上解省</t>
  </si>
  <si>
    <t xml:space="preserve">    农业土地开发资金省统筹30%部分专项上解</t>
  </si>
  <si>
    <t xml:space="preserve">    收入混级混库上解</t>
  </si>
  <si>
    <t xml:space="preserve">    天然气价格专项调节基金上解</t>
  </si>
  <si>
    <t xml:space="preserve">    扣收2016年从土地出让收益中欠计提保障性安居工程资金</t>
  </si>
  <si>
    <t>债务转贷支出</t>
  </si>
  <si>
    <t xml:space="preserve">    专项债券还本支出</t>
  </si>
  <si>
    <t>年终滚存结余</t>
  </si>
  <si>
    <t>基金支出总计</t>
  </si>
  <si>
    <t>剔除借新还旧债券支出合计</t>
  </si>
  <si>
    <t>表五</t>
  </si>
  <si>
    <t>2020年国有资本经营预算收入执行情况表</t>
  </si>
  <si>
    <t>预算数</t>
  </si>
  <si>
    <t>执行数</t>
  </si>
  <si>
    <t>一、利润收入</t>
  </si>
  <si>
    <t xml:space="preserve">    烟草企业利润收入</t>
  </si>
  <si>
    <t xml:space="preserve">    石油石化企业利润收入</t>
  </si>
  <si>
    <t xml:space="preserve">    运输企业利润收入</t>
  </si>
  <si>
    <t xml:space="preserve">    贸易企业利润收入</t>
  </si>
  <si>
    <t xml:space="preserve">    房地企业利润收入</t>
  </si>
  <si>
    <t xml:space="preserve">    教育文化广播企业利润收入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</si>
  <si>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</si>
  <si>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</si>
  <si>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</si>
  <si>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</si>
  <si>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</si>
  <si>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</si>
  <si>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</si>
  <si>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</si>
  <si>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</si>
  <si>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</si>
  <si>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</si>
  <si>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</si>
  <si>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</si>
  <si>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五、国有资本经营预算转移支付收入</t>
  </si>
  <si>
    <t>六、其他国有资本经营预算收入</t>
  </si>
  <si>
    <t>本年收入合计</t>
  </si>
  <si>
    <t>表六</t>
  </si>
  <si>
    <t>2020年国有资本经营预算支出执行情况表</t>
  </si>
  <si>
    <t>科目名称</t>
  </si>
  <si>
    <t>一、教育支出</t>
  </si>
  <si>
    <t xml:space="preserve">     国有资本经营预算支出</t>
  </si>
  <si>
    <t xml:space="preserve">     国有经济结构调整支出</t>
  </si>
  <si>
    <t xml:space="preserve">     公益性设施投资补助支出</t>
  </si>
  <si>
    <t xml:space="preserve">     其他国有资本经营预算支出</t>
  </si>
  <si>
    <t>二、科学技术支出</t>
  </si>
  <si>
    <t>三、文化体育与传媒支出</t>
  </si>
  <si>
    <t>四、节能环保支出</t>
  </si>
  <si>
    <t>五、城乡社区支出</t>
  </si>
  <si>
    <t>六、农林水支出</t>
  </si>
  <si>
    <t>七、交通运输支出</t>
  </si>
  <si>
    <t>八、资源勘探信息等支出</t>
  </si>
  <si>
    <t>九、商业服务业等支出</t>
  </si>
  <si>
    <t>十、其他支出</t>
  </si>
  <si>
    <t>十一、转移性支出</t>
  </si>
  <si>
    <t>十二、调出资金</t>
  </si>
  <si>
    <t>本年支出合计</t>
  </si>
  <si>
    <t>表七</t>
  </si>
  <si>
    <t>2020年城乡居民基本养老保险基金预算收入执行情况表</t>
  </si>
  <si>
    <t>一、个人缴费收入</t>
  </si>
  <si>
    <t>二、集体补助收入</t>
  </si>
  <si>
    <t>三、利息收入</t>
  </si>
  <si>
    <t>四、政府补贴收入</t>
  </si>
  <si>
    <t xml:space="preserve">    其中：对基础养老金的补贴收入</t>
  </si>
  <si>
    <t xml:space="preserve">          对个人缴费的补贴收入</t>
  </si>
  <si>
    <t>五、委托投资收益</t>
  </si>
  <si>
    <t>六、其他收入</t>
  </si>
  <si>
    <t>七、转移收入</t>
  </si>
  <si>
    <t>八、本年收入小计</t>
  </si>
  <si>
    <t>九、上级补助收入</t>
  </si>
  <si>
    <t>十、下级上解收入</t>
  </si>
  <si>
    <t>十一、本年收入合计</t>
  </si>
  <si>
    <t>十二、上年结余</t>
  </si>
  <si>
    <t>总        计</t>
  </si>
  <si>
    <t>表八</t>
  </si>
  <si>
    <t>2020年城乡居民基本养老保险基金预算支出执行情况表</t>
  </si>
  <si>
    <t>一、基础养老金支出</t>
  </si>
  <si>
    <t>二、个人账户养老金支出</t>
  </si>
  <si>
    <t>三、丧葬抚恤补助支出</t>
  </si>
  <si>
    <t>四、其他支出</t>
  </si>
  <si>
    <t>五、转移支出</t>
  </si>
  <si>
    <t>六、本年支出小计</t>
  </si>
  <si>
    <t>七、补助下级支出</t>
  </si>
  <si>
    <t>八、上解上级支出</t>
  </si>
  <si>
    <t>九、本年支出合计</t>
  </si>
  <si>
    <t>十一、年末滚存结余</t>
  </si>
  <si>
    <t>表九</t>
  </si>
  <si>
    <t>2021年一般公共预算收入总表</t>
  </si>
  <si>
    <t>项          目</t>
  </si>
  <si>
    <t>2021年预算数</t>
  </si>
  <si>
    <t>备注</t>
  </si>
  <si>
    <t>一、地方一般公共预算收入</t>
  </si>
  <si>
    <t>按2020年完成数44123万元，增长8%。</t>
  </si>
  <si>
    <t>二、上级转移性收入</t>
  </si>
  <si>
    <t>1、 返还性收入</t>
  </si>
  <si>
    <t>按2020年决算编列</t>
  </si>
  <si>
    <t>2、一般性转移支付收入</t>
  </si>
  <si>
    <t xml:space="preserve">  均衡性转移支付收入</t>
  </si>
  <si>
    <t>川财预〔2020〕69号</t>
  </si>
  <si>
    <t xml:space="preserve">  县级基本财力保障</t>
  </si>
  <si>
    <t xml:space="preserve">  基层组织活动和公共服务运行经费</t>
  </si>
  <si>
    <t xml:space="preserve">  成品油税费改革转移支付</t>
  </si>
  <si>
    <t xml:space="preserve">  结算补助收入</t>
  </si>
  <si>
    <t>老基数</t>
  </si>
  <si>
    <t xml:space="preserve">  产粮（油）大县奖励资金收入</t>
  </si>
  <si>
    <t>川财建〔2020〕383号</t>
  </si>
  <si>
    <t xml:space="preserve">  固定数额补助</t>
  </si>
  <si>
    <t xml:space="preserve">  财政共同事权转移支付补助收入</t>
  </si>
  <si>
    <t>按照预算法实施条例第四十八条规定，除据实结算等特殊项目的转移支付外的一般性转移支付预计数比例按不低于90%编制</t>
  </si>
  <si>
    <t xml:space="preserve">    其中：已提前下达财政共同事权转移支付补助收入</t>
  </si>
  <si>
    <t>城乡基本养老保险补助8946万元、农业保险费补助1552万元等</t>
  </si>
  <si>
    <t xml:space="preserve">  革命老区转移支付收入</t>
  </si>
  <si>
    <t xml:space="preserve">  贫困地区转移支付收入</t>
  </si>
  <si>
    <t>川财农〔2020〕164号</t>
  </si>
  <si>
    <t xml:space="preserve">  其他一般性转移支付收入</t>
  </si>
  <si>
    <t>三、上年结转</t>
  </si>
  <si>
    <t>0</t>
  </si>
  <si>
    <t>待省厅决算批复后，调整预算填报</t>
  </si>
  <si>
    <t>四、调入资金</t>
  </si>
  <si>
    <t>国有资本经营预算调入</t>
  </si>
  <si>
    <t>五、债券转贷收入</t>
  </si>
  <si>
    <t>未收到提前下达文件</t>
  </si>
  <si>
    <t>六、专项转移支付收入</t>
  </si>
  <si>
    <t>按照预算法实施条例第四十八条规定，专项转移支付预计数比例按不低于70%编制</t>
  </si>
  <si>
    <t xml:space="preserve">    其中：已提前下达专项转移支付收入</t>
  </si>
  <si>
    <t>普惠金融发展资金80万元</t>
  </si>
  <si>
    <t>收入总计</t>
  </si>
  <si>
    <t>表十</t>
  </si>
  <si>
    <t>2021年地方一般公共预算收入表</t>
  </si>
  <si>
    <r>
      <t>2</t>
    </r>
    <r>
      <rPr>
        <sz val="11"/>
        <rFont val="宋体"/>
        <family val="0"/>
      </rPr>
      <t>020年执行数</t>
    </r>
  </si>
  <si>
    <r>
      <t>2</t>
    </r>
    <r>
      <rPr>
        <sz val="11"/>
        <rFont val="宋体"/>
        <family val="0"/>
      </rPr>
      <t>021</t>
    </r>
    <r>
      <rPr>
        <sz val="11"/>
        <rFont val="宋体"/>
        <family val="0"/>
      </rPr>
      <t>预算数</t>
    </r>
  </si>
  <si>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</si>
  <si>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</si>
  <si>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</si>
  <si>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</si>
  <si>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</si>
  <si>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</si>
  <si>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</si>
  <si>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</si>
  <si>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</si>
  <si>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</si>
  <si>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</si>
  <si>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</si>
  <si>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</si>
  <si>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</si>
  <si>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</si>
  <si>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</si>
  <si>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</si>
  <si>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</si>
  <si>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</si>
  <si>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</si>
  <si>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</si>
  <si>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</si>
  <si>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</si>
  <si>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</si>
  <si>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</si>
  <si>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</si>
  <si>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 入 合 计</t>
  </si>
  <si>
    <t>表十一</t>
  </si>
  <si>
    <t>2021年一般公共预算支出明细表</t>
  </si>
  <si>
    <t>项    目</t>
  </si>
  <si>
    <t>2021年预算</t>
  </si>
  <si>
    <t>一、年初预算总财力</t>
  </si>
  <si>
    <t>地方一般公共预算收入增长8%测算</t>
  </si>
  <si>
    <t>二、预留乡镇财力</t>
  </si>
  <si>
    <t>乡镇、街道办财力预留</t>
  </si>
  <si>
    <t>三、对应安排的上级补助资金</t>
  </si>
  <si>
    <t>上级补助收明确了规定用途必须对应安排的资金</t>
  </si>
  <si>
    <t>1、教育专项财力补助</t>
  </si>
  <si>
    <t>城乡义务教育转移支付收入纳入部门预算进行测算</t>
  </si>
  <si>
    <t>2、卫生专项财力补助</t>
  </si>
  <si>
    <t>医疗救助补助资金、基本药物制度资金、重大传染病防控资金</t>
  </si>
  <si>
    <t>3、社会保障专项财力补助</t>
  </si>
  <si>
    <t>优抚对象抚恤和生活补助、城乡基本养老保险补助、困难群众救助资金</t>
  </si>
  <si>
    <t>4、农业专项财力补助</t>
  </si>
  <si>
    <t>农村综合改革、农业生产发展、农田建设补助</t>
  </si>
  <si>
    <t>5、革命老区专项财力</t>
  </si>
  <si>
    <t>革命老区建设资金</t>
  </si>
  <si>
    <t>6、扶贫专项财力</t>
  </si>
  <si>
    <t>贫困地区转移支付收入</t>
  </si>
  <si>
    <t>7、其他一般专项转移支付补助</t>
  </si>
  <si>
    <t>因该资金按实施条例为预计数，对应预留，待上级下达后进行明确</t>
  </si>
  <si>
    <t>四、可用于编制部门预算的财力</t>
  </si>
  <si>
    <t>可编制县级部门预算的财力</t>
  </si>
  <si>
    <t>五、部门预算支出</t>
  </si>
  <si>
    <t>1、基本支出</t>
  </si>
  <si>
    <t>其中：学校教育支出</t>
  </si>
  <si>
    <t>工资及社保缴费支出42261万元，公用经费支出5017万元</t>
  </si>
  <si>
    <t xml:space="preserve">      特定人群补助</t>
  </si>
  <si>
    <t>除统一标准外各类津贴、检察院法院省级绩效奖、定额单位（原两个农场、宝石水库、卫生系统、公安协警）补助以及纳入综合预算的自收自支人员补助</t>
  </si>
  <si>
    <t>2、定额公车</t>
  </si>
  <si>
    <t>保留公车和事业单位执法车</t>
  </si>
  <si>
    <t>六、部门预算总预算项目</t>
  </si>
  <si>
    <t>可编制算项目预算的财力</t>
  </si>
  <si>
    <t>（一）统筹预留项目</t>
  </si>
  <si>
    <t>1、总预备费</t>
  </si>
  <si>
    <t>2、偿债准备金</t>
  </si>
  <si>
    <t>2021年地方政府一般债券付息12865万元。</t>
  </si>
  <si>
    <t>3、调整基本工资及年终增资</t>
  </si>
  <si>
    <t>预计调整工资、增人和正常晋升以及相应社保、住房公积金缴费将达3500万元</t>
  </si>
  <si>
    <t>4、乡镇工作人员津贴（含农村教师）</t>
  </si>
  <si>
    <t>乡镇工作补贴、农村教师生活补贴</t>
  </si>
  <si>
    <t>5、交通补贴</t>
  </si>
  <si>
    <t>交通补贴</t>
  </si>
  <si>
    <t>6、公益性岗位人员经费</t>
  </si>
  <si>
    <t>预计数</t>
  </si>
  <si>
    <t>(二)基本民生配套资金</t>
  </si>
  <si>
    <t>1.扶贫解困配套</t>
  </si>
  <si>
    <t>2021年县本级财政专项扶贫资金按照上年执行数据编制6250万元</t>
  </si>
  <si>
    <t>1、其他扶贫支出</t>
  </si>
  <si>
    <t>目前无法测算至明细，故填列在其他扶贫支出内</t>
  </si>
  <si>
    <t>2.医疗保障配套</t>
  </si>
  <si>
    <t>1、城乡居民医疗保险财政补助</t>
  </si>
  <si>
    <t>上划市级统筹，2020年县级上解数2138万元</t>
  </si>
  <si>
    <t>2、基本公共卫生服务财政补助</t>
  </si>
  <si>
    <t>县级承担部分</t>
  </si>
  <si>
    <t>3、计划生育家庭奖励扶助、计划生育特别扶助</t>
  </si>
  <si>
    <t>4、基本药物制度补助</t>
  </si>
  <si>
    <t>3.社会保障配套</t>
  </si>
  <si>
    <t>1、城乡居民养老保险缴费财政补助</t>
  </si>
  <si>
    <t>2、城乡居民养老保险参保人员丧葬费</t>
  </si>
  <si>
    <t>3、基础养老金的补贴县级承担部分</t>
  </si>
  <si>
    <t>4、城市农村低保县级部分</t>
  </si>
  <si>
    <t>5、孤儿生活保障</t>
  </si>
  <si>
    <t>4.教育配套</t>
  </si>
  <si>
    <t>1、义教贫困学生生活补助</t>
  </si>
  <si>
    <t>2、普通高中学生资助</t>
  </si>
  <si>
    <t>3、中职学生资助</t>
  </si>
  <si>
    <t>4、幼儿经费补助</t>
  </si>
  <si>
    <t>5、农村营养餐县级补助</t>
  </si>
  <si>
    <t>6、免作业本县级补助</t>
  </si>
  <si>
    <t>7、建档立卡贫困家庭中职学生特别资助</t>
  </si>
  <si>
    <t>8、建档立卡贫困家庭本专科生特别资助</t>
  </si>
  <si>
    <t>(三）基本运维</t>
  </si>
  <si>
    <t>1、城市运转</t>
  </si>
  <si>
    <t>清扫保洁、路灯电费、垃圾处理等预留</t>
  </si>
  <si>
    <t>2、农业发展</t>
  </si>
  <si>
    <t>第一产业发展预留</t>
  </si>
  <si>
    <t>3、工业发展</t>
  </si>
  <si>
    <t>第二产业发展预留</t>
  </si>
  <si>
    <t>4、商贸流通</t>
  </si>
  <si>
    <t>第三产业发展预留</t>
  </si>
  <si>
    <t>5、应急储备</t>
  </si>
  <si>
    <t>抢险应急、救灾、防疫、化肥等物质储备预留</t>
  </si>
  <si>
    <t>6、公共安全</t>
  </si>
  <si>
    <t>天网全球眼等网络租金、安全专项预留</t>
  </si>
  <si>
    <t>7、经济发展</t>
  </si>
  <si>
    <t>招商引资、统计数据等预留</t>
  </si>
  <si>
    <t>8、信访维稳</t>
  </si>
  <si>
    <t>维护社会稳定预留</t>
  </si>
  <si>
    <t>结余</t>
  </si>
  <si>
    <t>表十二</t>
  </si>
  <si>
    <t>项目</t>
  </si>
  <si>
    <t>一、一般公共服务</t>
  </si>
  <si>
    <t xml:space="preserve">      专项业务及机关事务管理</t>
  </si>
  <si>
    <t xml:space="preserve">      其他政府办公厅（室）及相关机构事务支出</t>
  </si>
  <si>
    <t xml:space="preserve">      税收业务</t>
  </si>
  <si>
    <t xml:space="preserve">      知识产权战略和规划</t>
  </si>
  <si>
    <t xml:space="preserve">      国际合作与交流</t>
  </si>
  <si>
    <t xml:space="preserve">    党委办公厅（室）及相关机构事务</t>
  </si>
  <si>
    <t xml:space="preserve">      其他党委办公厅（室）及相关机构事务支出</t>
  </si>
  <si>
    <t>二、外交支出</t>
  </si>
  <si>
    <t>三、国防支出</t>
  </si>
  <si>
    <t>四、公共安全支出</t>
  </si>
  <si>
    <t xml:space="preserve">      检查监督</t>
  </si>
  <si>
    <t xml:space="preserve">      律师管理</t>
  </si>
  <si>
    <t xml:space="preserve">      公共法律服务</t>
  </si>
  <si>
    <t xml:space="preserve">      国家司法救助支出</t>
  </si>
  <si>
    <t>五、教育支出</t>
  </si>
  <si>
    <t>六、科学技术支出</t>
  </si>
  <si>
    <t xml:space="preserve">      实验室及相关设施</t>
  </si>
  <si>
    <t xml:space="preserve">      科技人才队伍建设</t>
  </si>
  <si>
    <t>七、文化旅游体育与传媒支出</t>
  </si>
  <si>
    <t xml:space="preserve">      传输发射</t>
  </si>
  <si>
    <t xml:space="preserve">      广播电视事务</t>
  </si>
  <si>
    <t>八、社会保障和就业支出</t>
  </si>
  <si>
    <t xml:space="preserve">      促进创业补贴</t>
  </si>
  <si>
    <t>九、卫生健康支出</t>
  </si>
  <si>
    <t xml:space="preserve">      中医（民族）医院</t>
  </si>
  <si>
    <t xml:space="preserve">      中医（民族医）药专项</t>
  </si>
  <si>
    <t xml:space="preserve">    老龄卫生健康服务</t>
  </si>
  <si>
    <t>十、节能环保支出</t>
  </si>
  <si>
    <t xml:space="preserve">      土壤</t>
  </si>
  <si>
    <t xml:space="preserve">      天然林保护工程建设</t>
  </si>
  <si>
    <t>十一、城乡社区支出</t>
  </si>
  <si>
    <t xml:space="preserve">      工程建设国家标准规范编制与监管</t>
  </si>
  <si>
    <t>十二、农林水支出</t>
  </si>
  <si>
    <t xml:space="preserve">       “三西”农业建设专项补助</t>
  </si>
  <si>
    <t xml:space="preserve">      对村级公益事业建设的补助</t>
  </si>
  <si>
    <t>十三、交通运输支出</t>
  </si>
  <si>
    <t>十四、资源勘探工业信息等支出</t>
  </si>
  <si>
    <t xml:space="preserve">      无线电及信息通信监管</t>
  </si>
  <si>
    <t xml:space="preserve">      工程建设及运行维护</t>
  </si>
  <si>
    <t xml:space="preserve">      产业发展</t>
  </si>
  <si>
    <t>十五、商业服务业等支出</t>
  </si>
  <si>
    <t>十六、金融支出</t>
  </si>
  <si>
    <t>十七、援助其他地区支出</t>
  </si>
  <si>
    <t>十八、自然资源海洋气象等支出</t>
  </si>
  <si>
    <t xml:space="preserve">      地质勘查基金（周转金）支出</t>
  </si>
  <si>
    <t>十九、住房保障支出</t>
  </si>
  <si>
    <t>二十、粮油物资储备支出</t>
  </si>
  <si>
    <t xml:space="preserve">      财务与审计支出</t>
  </si>
  <si>
    <t xml:space="preserve">      信息统计</t>
  </si>
  <si>
    <t xml:space="preserve">      设施建设</t>
  </si>
  <si>
    <t xml:space="preserve">      设施安全</t>
  </si>
  <si>
    <t xml:space="preserve">      物资保管保养</t>
  </si>
  <si>
    <t xml:space="preserve">      储备粮（油）库建设</t>
  </si>
  <si>
    <t xml:space="preserve">      应急物资储备</t>
  </si>
  <si>
    <t>二十一、灾害防治及应急管理支出</t>
  </si>
  <si>
    <t xml:space="preserve">      地震事业机构</t>
  </si>
  <si>
    <t>二十二、预备费</t>
  </si>
  <si>
    <t>二十三、债务付息支出</t>
  </si>
  <si>
    <t>二十四、债务发行费用支出</t>
  </si>
  <si>
    <t>二十五、其他支出</t>
  </si>
  <si>
    <t xml:space="preserve">    年初预留</t>
  </si>
  <si>
    <t>支出合计</t>
  </si>
  <si>
    <t>表十三</t>
  </si>
  <si>
    <t>2021年政府性基金预算收支明细表</t>
  </si>
  <si>
    <t xml:space="preserve">                              单位：万元</t>
  </si>
  <si>
    <t>一、农网还贷资金收入</t>
  </si>
  <si>
    <t>一、文化旅游体育与传媒支出</t>
  </si>
  <si>
    <t>二、海南省高等级公路车辆通行附加费收入</t>
  </si>
  <si>
    <t>二、社会保障和就业支出</t>
  </si>
  <si>
    <t>三、港口建设费收入</t>
  </si>
  <si>
    <t>三、节能环保支出</t>
  </si>
  <si>
    <t>四、国家电影事业发展专项资金收入</t>
  </si>
  <si>
    <t>四、城乡社区支出</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</si>
  <si>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</si>
  <si>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</si>
  <si>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</si>
  <si>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</si>
  <si>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</si>
  <si>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</si>
  <si>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</si>
  <si>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</si>
  <si>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</si>
  <si>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</si>
  <si>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</si>
  <si>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</si>
  <si>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</si>
  <si>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</si>
  <si>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 xml:space="preserve">    污水处理费收入安排的支出</t>
  </si>
  <si>
    <t>十四、污水处理费收入</t>
  </si>
  <si>
    <t>十五、彩票发行机构和彩票销售机构的业务费用</t>
  </si>
  <si>
    <t>五、农林水支出</t>
  </si>
  <si>
    <t>十六、其他政府性基金收入</t>
  </si>
  <si>
    <t>六、交通运输支出</t>
  </si>
  <si>
    <t>十七、专项债券对应项目专项收入</t>
  </si>
  <si>
    <t>七、资源勘探工业信息等支出</t>
  </si>
  <si>
    <t>-</t>
  </si>
  <si>
    <t>八、其他支出</t>
  </si>
  <si>
    <t>九、债务付息支出</t>
  </si>
  <si>
    <t>十、债务发行费用支出</t>
  </si>
  <si>
    <t>收入合计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</si>
  <si>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</si>
  <si>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</si>
  <si>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</si>
  <si>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</si>
  <si>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</si>
  <si>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</si>
  <si>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</si>
  <si>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</si>
  <si>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</si>
  <si>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</si>
  <si>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</si>
  <si>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地方政府专项债务还本支出</t>
  </si>
  <si>
    <t xml:space="preserve">  地方政府专项债务收入</t>
  </si>
  <si>
    <t xml:space="preserve"> 地方政府专项债务转贷支出</t>
  </si>
  <si>
    <t xml:space="preserve">  地方政府专项债务转贷收入</t>
  </si>
  <si>
    <t xml:space="preserve"> 年终结余</t>
  </si>
  <si>
    <t>支出总计</t>
  </si>
  <si>
    <t>表十四</t>
  </si>
  <si>
    <t>2021年国有资本经营预算收支平衡表</t>
  </si>
  <si>
    <t xml:space="preserve">       国有经济结构调整支出</t>
  </si>
  <si>
    <t xml:space="preserve">       公益性设施投资补助支出</t>
  </si>
  <si>
    <t xml:space="preserve">       其他国有资本经营预算支出</t>
  </si>
  <si>
    <t xml:space="preserve">     国有资本经营预算转移支付支出</t>
  </si>
  <si>
    <t xml:space="preserve">     国有资本经营预算调出资金</t>
  </si>
  <si>
    <t xml:space="preserve">    国有资本经营预算转移支付收入</t>
  </si>
  <si>
    <t>表十五</t>
  </si>
  <si>
    <t>2021年城乡居民基本养老保险基金预算平衡表</t>
  </si>
  <si>
    <t>二、财政补贴收入</t>
  </si>
  <si>
    <t xml:space="preserve"> 其中：对基础养老金的补贴收入</t>
  </si>
  <si>
    <t xml:space="preserve">       对个人缴费的补贴收入</t>
  </si>
  <si>
    <t>四、集体补助收入</t>
  </si>
  <si>
    <t>十、年末滚存结余</t>
  </si>
  <si>
    <t>表十六</t>
  </si>
  <si>
    <t>2021年提前下达转移支付情况表</t>
  </si>
  <si>
    <t>处室</t>
  </si>
  <si>
    <t>转移支付名称</t>
  </si>
  <si>
    <t>资金性质</t>
  </si>
  <si>
    <t>转移支付类型</t>
  </si>
  <si>
    <t>资金文号</t>
  </si>
  <si>
    <t>合  计</t>
  </si>
  <si>
    <t>预算股</t>
  </si>
  <si>
    <t>均衡性转移支付收入</t>
  </si>
  <si>
    <t>一般公共预算</t>
  </si>
  <si>
    <t>一般性转移支付</t>
  </si>
  <si>
    <t>已收文</t>
  </si>
  <si>
    <t>经建股</t>
  </si>
  <si>
    <t>产粮大县奖励资金</t>
  </si>
  <si>
    <t>农业股</t>
  </si>
  <si>
    <t>财政专项扶贫资金</t>
  </si>
  <si>
    <t>农田建设补助</t>
  </si>
  <si>
    <t>共同事权转移支付</t>
  </si>
  <si>
    <t>川财农〔2020〕154号</t>
  </si>
  <si>
    <t>大中型水库移民后扶</t>
  </si>
  <si>
    <t>政府性基金预算</t>
  </si>
  <si>
    <t>川财农〔2019〕183号</t>
  </si>
  <si>
    <t>社保股</t>
  </si>
  <si>
    <t>卫生健康省级补助资金</t>
  </si>
  <si>
    <t>川财社〔2020〕171号</t>
  </si>
  <si>
    <t>专项转移支付</t>
  </si>
  <si>
    <t>优抚对象抚恤医疗补助</t>
  </si>
  <si>
    <t>川财社〔2020〕168号</t>
  </si>
  <si>
    <t>“三支一扶”补助资金</t>
  </si>
  <si>
    <t>川财社〔2020〕175号</t>
  </si>
  <si>
    <t>债金股</t>
  </si>
  <si>
    <t>残疾人事业发展补助</t>
  </si>
  <si>
    <t>川财社〔2020〕167号</t>
  </si>
  <si>
    <t>城乡基本养老保险补助</t>
  </si>
  <si>
    <t>川财社〔2020〕163号</t>
  </si>
  <si>
    <t>普惠金融发展资金</t>
  </si>
  <si>
    <t>川财金〔2020〕65号</t>
  </si>
  <si>
    <t>农业保险费补助</t>
  </si>
  <si>
    <t>川财金〔2020〕68号</t>
  </si>
  <si>
    <t>表十七</t>
  </si>
  <si>
    <t>2020年开江县政府债务限额余额情况表</t>
  </si>
  <si>
    <t>单位：亿元</t>
  </si>
  <si>
    <t>项   目</t>
  </si>
  <si>
    <t>一般债务</t>
  </si>
  <si>
    <t>专项债务</t>
  </si>
  <si>
    <t>小计</t>
  </si>
  <si>
    <t>一、2019年底政府债务限额</t>
  </si>
  <si>
    <t>二、政府债务变化情况：</t>
  </si>
  <si>
    <t xml:space="preserve">        2020年省财政厅下达新增债券额度</t>
  </si>
  <si>
    <t xml:space="preserve">        偿还到期债券本金 </t>
  </si>
  <si>
    <t>三、2020年底政府债务限额</t>
  </si>
  <si>
    <t>四、2020年底政府债务余额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</si>
</sst>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2">
    <font>
      <sz val="12"/>
      <name val="宋体"/>
      <family val="0"/>
    </font>
    <font>
      <sz val="11"/>
      <color indexed="8"/>
      <name val="宋体"/>
      <family val="0"/>
    </font>
    <font>
      <sz val="11"/>
      <name val="宋体"/>
      <family val="0"/>
    </font>
    <font>
      <sz val="12"/>
      <name val="黑体"/>
      <family val="3"/>
    </font>
    <font>
      <sz val="18"/>
      <name val="方正小标宋简体"/>
      <family val="0"/>
    </font>
    <font>
      <sz val="12"/>
      <name val="方正小标宋简体"/>
      <family val="0"/>
    </font>
    <font>
      <sz val="12"/>
      <color indexed="8"/>
      <name val="黑体"/>
      <family val="3"/>
    </font>
    <font>
      <sz val="18"/>
      <color indexed="8"/>
      <name val="方正小标宋简体"/>
      <family val="0"/>
    </font>
    <font>
      <b/>
      <sz val="11"/>
      <name val="宋体"/>
      <family val="0"/>
    </font>
    <font>
      <sz val="36"/>
      <name val="方正小标宋简体"/>
      <family val="0"/>
    </font>
    <font>
      <sz val="60"/>
      <name val="华文新魏"/>
      <family val="0"/>
    </font>
    <font>
      <b/>
      <sz val="20"/>
      <name val="宋体"/>
      <family val="0"/>
    </font>
    <font>
      <sz val="1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color indexed="8"/>
      </right>
      <top>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12"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34" fillId="32" borderId="8" applyNumberFormat="0" applyFont="0" applyAlignment="0" applyProtection="0"/>
  </cellStyleXfs>
  <cellXfs count="9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Fill="1" applyBorder="1" applyAlignment="1">
      <alignment vertical="center"/>
    </xf>
    <xf numFmtId="0" fontId="0" fillId="0" borderId="9" xfId="0" applyBorder="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0" fillId="0" borderId="9" xfId="0"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0" fillId="0" borderId="0" xfId="0" applyFont="1" applyFill="1" applyAlignment="1">
      <alignment vertical="center"/>
    </xf>
    <xf numFmtId="0" fontId="0" fillId="33" borderId="0" xfId="0" applyFont="1" applyFill="1" applyAlignment="1">
      <alignment horizontal="center" vertical="center"/>
    </xf>
    <xf numFmtId="49" fontId="6" fillId="0" borderId="0" xfId="0" applyNumberFormat="1" applyFont="1" applyFill="1" applyBorder="1" applyAlignment="1">
      <alignment horizontal="left" vertical="center"/>
    </xf>
    <xf numFmtId="0" fontId="0" fillId="33" borderId="0" xfId="0" applyFont="1" applyFill="1" applyBorder="1" applyAlignment="1">
      <alignment horizontal="center" vertical="center"/>
    </xf>
    <xf numFmtId="0" fontId="1" fillId="0" borderId="10" xfId="0" applyFont="1" applyFill="1" applyBorder="1" applyAlignment="1">
      <alignment horizontal="left" vertical="center"/>
    </xf>
    <xf numFmtId="49" fontId="1" fillId="33" borderId="11"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2" fillId="0" borderId="9" xfId="0" applyFont="1" applyFill="1" applyBorder="1" applyAlignment="1">
      <alignment vertical="center"/>
    </xf>
    <xf numFmtId="1" fontId="2" fillId="33" borderId="9" xfId="0" applyNumberFormat="1" applyFont="1" applyFill="1" applyBorder="1" applyAlignment="1">
      <alignment horizontal="center" vertical="center"/>
    </xf>
    <xf numFmtId="176" fontId="2" fillId="0" borderId="9" xfId="0" applyNumberFormat="1" applyFont="1" applyFill="1" applyBorder="1" applyAlignment="1" applyProtection="1">
      <alignment horizontal="left" vertical="center"/>
      <protection locked="0"/>
    </xf>
    <xf numFmtId="0" fontId="2" fillId="33" borderId="9" xfId="0" applyFont="1" applyFill="1" applyBorder="1" applyAlignment="1">
      <alignment horizontal="center" vertical="center"/>
    </xf>
    <xf numFmtId="177" fontId="2" fillId="0" borderId="9" xfId="0" applyNumberFormat="1" applyFont="1" applyFill="1" applyBorder="1" applyAlignment="1" applyProtection="1">
      <alignment horizontal="left" vertical="center"/>
      <protection locked="0"/>
    </xf>
    <xf numFmtId="176" fontId="2" fillId="0" borderId="12" xfId="0" applyNumberFormat="1" applyFont="1" applyFill="1" applyBorder="1" applyAlignment="1" applyProtection="1">
      <alignment horizontal="left" vertical="center"/>
      <protection locked="0"/>
    </xf>
    <xf numFmtId="177" fontId="2" fillId="0" borderId="12" xfId="0" applyNumberFormat="1" applyFont="1" applyFill="1" applyBorder="1" applyAlignment="1" applyProtection="1">
      <alignment horizontal="left" vertical="center"/>
      <protection locked="0"/>
    </xf>
    <xf numFmtId="0" fontId="2" fillId="0" borderId="12" xfId="0" applyFont="1" applyFill="1" applyBorder="1" applyAlignment="1">
      <alignment vertical="center"/>
    </xf>
    <xf numFmtId="0" fontId="8" fillId="33" borderId="9" xfId="0" applyFont="1" applyFill="1" applyBorder="1" applyAlignment="1">
      <alignment horizontal="center" vertical="center"/>
    </xf>
    <xf numFmtId="1" fontId="2" fillId="33" borderId="9" xfId="0" applyNumberFormat="1" applyFont="1" applyFill="1" applyBorder="1" applyAlignment="1" applyProtection="1">
      <alignment horizontal="center" vertical="center"/>
      <protection locked="0"/>
    </xf>
    <xf numFmtId="0" fontId="2" fillId="33" borderId="9" xfId="0" applyNumberFormat="1" applyFont="1" applyFill="1" applyBorder="1" applyAlignment="1" applyProtection="1">
      <alignment horizontal="center" vertical="center"/>
      <protection locked="0"/>
    </xf>
    <xf numFmtId="0" fontId="2" fillId="0" borderId="13" xfId="0" applyFont="1" applyFill="1" applyBorder="1" applyAlignment="1">
      <alignment vertical="center"/>
    </xf>
    <xf numFmtId="0" fontId="2" fillId="0" borderId="0" xfId="0" applyFont="1" applyFill="1" applyAlignment="1">
      <alignment vertical="center"/>
    </xf>
    <xf numFmtId="1" fontId="0" fillId="33" borderId="9" xfId="0" applyNumberFormat="1" applyFont="1" applyFill="1" applyBorder="1" applyAlignment="1">
      <alignment horizontal="center" vertical="center"/>
    </xf>
    <xf numFmtId="1" fontId="0" fillId="33" borderId="0" xfId="0" applyNumberFormat="1" applyFont="1" applyFill="1" applyAlignment="1">
      <alignment horizontal="center" vertical="center"/>
    </xf>
    <xf numFmtId="0" fontId="0" fillId="0" borderId="0" xfId="0" applyAlignment="1">
      <alignment vertical="center" wrapText="1"/>
    </xf>
    <xf numFmtId="0" fontId="2" fillId="0" borderId="0" xfId="0" applyFont="1" applyAlignment="1">
      <alignment horizontal="righ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10" fontId="2" fillId="0" borderId="0" xfId="0" applyNumberFormat="1" applyFont="1" applyAlignment="1">
      <alignment vertical="center"/>
    </xf>
    <xf numFmtId="0" fontId="2" fillId="0" borderId="9" xfId="0" applyFont="1" applyFill="1" applyBorder="1" applyAlignment="1">
      <alignment horizontal="center" vertical="center" wrapText="1"/>
    </xf>
    <xf numFmtId="10" fontId="2" fillId="0" borderId="9"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78" fontId="2" fillId="0" borderId="9" xfId="0" applyNumberFormat="1" applyFont="1" applyBorder="1" applyAlignment="1">
      <alignment horizontal="center" vertical="center"/>
    </xf>
    <xf numFmtId="10" fontId="2" fillId="0" borderId="9" xfId="0" applyNumberFormat="1" applyFont="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2" fillId="33" borderId="9" xfId="0" applyNumberFormat="1" applyFont="1" applyFill="1" applyBorder="1" applyAlignment="1">
      <alignment horizontal="center" vertical="center"/>
    </xf>
    <xf numFmtId="0" fontId="0" fillId="33" borderId="13"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center" vertical="center"/>
      <protection/>
    </xf>
    <xf numFmtId="0" fontId="2" fillId="0" borderId="9" xfId="0" applyNumberFormat="1" applyFont="1" applyBorder="1" applyAlignment="1">
      <alignment horizontal="center" vertical="center"/>
    </xf>
    <xf numFmtId="0" fontId="2"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3" fillId="33" borderId="0" xfId="0" applyFont="1" applyFill="1" applyAlignment="1">
      <alignment vertical="center"/>
    </xf>
    <xf numFmtId="0" fontId="2" fillId="33" borderId="0" xfId="0" applyFont="1" applyFill="1" applyAlignment="1">
      <alignment horizontal="center" vertical="center"/>
    </xf>
    <xf numFmtId="0" fontId="0" fillId="33" borderId="9" xfId="0" applyFill="1" applyBorder="1" applyAlignment="1">
      <alignment horizontal="center" vertical="center"/>
    </xf>
    <xf numFmtId="0" fontId="0" fillId="33" borderId="9" xfId="0" applyFont="1" applyFill="1" applyBorder="1" applyAlignment="1">
      <alignment vertical="center"/>
    </xf>
    <xf numFmtId="0" fontId="0" fillId="33" borderId="9" xfId="0" applyNumberFormat="1" applyFont="1" applyFill="1" applyBorder="1" applyAlignment="1">
      <alignment horizontal="center" vertical="center"/>
    </xf>
    <xf numFmtId="0" fontId="0" fillId="33" borderId="15" xfId="0" applyNumberFormat="1" applyFont="1" applyFill="1" applyBorder="1" applyAlignment="1" applyProtection="1">
      <alignment horizontal="left" vertical="center"/>
      <protection/>
    </xf>
    <xf numFmtId="0" fontId="0" fillId="33" borderId="16" xfId="0" applyNumberFormat="1" applyFont="1" applyFill="1" applyBorder="1" applyAlignment="1" applyProtection="1">
      <alignment horizontal="left" vertical="center"/>
      <protection/>
    </xf>
    <xf numFmtId="0" fontId="0" fillId="33" borderId="17" xfId="0" applyNumberFormat="1" applyFont="1" applyFill="1" applyBorder="1" applyAlignment="1" applyProtection="1">
      <alignment horizontal="center" vertical="center"/>
      <protection/>
    </xf>
    <xf numFmtId="0" fontId="2" fillId="33" borderId="9" xfId="0" applyFont="1" applyFill="1" applyBorder="1" applyAlignment="1">
      <alignment vertical="center"/>
    </xf>
    <xf numFmtId="176" fontId="2" fillId="34" borderId="9" xfId="41" applyNumberFormat="1" applyFont="1" applyFill="1" applyBorder="1" applyAlignment="1">
      <alignment horizontal="left" vertical="center"/>
      <protection/>
    </xf>
    <xf numFmtId="176" fontId="2" fillId="0" borderId="9" xfId="41" applyNumberFormat="1" applyFont="1" applyFill="1" applyBorder="1" applyAlignment="1">
      <alignment horizontal="left" vertical="center"/>
      <protection/>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49" fontId="11" fillId="0" borderId="0" xfId="0" applyNumberFormat="1" applyFont="1" applyAlignment="1" applyProtection="1">
      <alignment horizontal="center" vertical="center"/>
      <protection locked="0"/>
    </xf>
    <xf numFmtId="0" fontId="4" fillId="0" borderId="0" xfId="0" applyFont="1" applyAlignment="1">
      <alignment horizontal="center" vertical="center"/>
    </xf>
    <xf numFmtId="0" fontId="4" fillId="33" borderId="0" xfId="0" applyFont="1" applyFill="1" applyAlignment="1">
      <alignment horizontal="center" vertical="center"/>
    </xf>
    <xf numFmtId="0" fontId="2" fillId="0" borderId="11"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7" fillId="0" borderId="0" xfId="0" applyNumberFormat="1" applyFont="1" applyFill="1" applyBorder="1" applyAlignment="1">
      <alignment horizontal="center" vertical="center"/>
    </xf>
    <xf numFmtId="0" fontId="2" fillId="0" borderId="11" xfId="0" applyFont="1" applyBorder="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18" xfId="0" applyFill="1" applyBorder="1" applyAlignment="1">
      <alignment horizontal="center" vertical="center"/>
    </xf>
    <xf numFmtId="0" fontId="2" fillId="0" borderId="19"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showGridLines="0" showZeros="0" zoomScalePageLayoutView="0" workbookViewId="0" topLeftCell="A1">
      <selection activeCell="A5" sqref="A5:H5"/>
    </sheetView>
  </sheetViews>
  <sheetFormatPr defaultColWidth="9.00390625" defaultRowHeight="14.25"/>
  <cols>
    <col min="1" max="4" width="12.75390625" style="0" customWidth="1"/>
    <col min="5" max="5" width="11.75390625" style="0" customWidth="1"/>
    <col min="6" max="6" width="12.75390625" style="0" hidden="1" customWidth="1"/>
    <col min="7" max="7" width="6.875" style="0" customWidth="1"/>
  </cols>
  <sheetData>
    <row r="2" spans="1:8" ht="97.5" customHeight="1">
      <c r="A2" s="74" t="s">
        <v>0</v>
      </c>
      <c r="B2" s="74"/>
      <c r="C2" s="74"/>
      <c r="D2" s="74"/>
      <c r="E2" s="74"/>
      <c r="F2" s="74"/>
      <c r="G2" s="74"/>
      <c r="H2" s="74"/>
    </row>
    <row r="3" spans="1:8" ht="99" customHeight="1">
      <c r="A3" s="74" t="s">
        <v>1</v>
      </c>
      <c r="B3" s="74"/>
      <c r="C3" s="74"/>
      <c r="D3" s="74"/>
      <c r="E3" s="74"/>
      <c r="F3" s="74"/>
      <c r="G3" s="74"/>
      <c r="H3" s="74"/>
    </row>
    <row r="4" spans="1:8" ht="75">
      <c r="A4" s="75" t="s">
        <v>2</v>
      </c>
      <c r="B4" s="75"/>
      <c r="C4" s="75"/>
      <c r="D4" s="75"/>
      <c r="E4" s="75"/>
      <c r="F4" s="75"/>
      <c r="G4" s="75"/>
      <c r="H4" s="75"/>
    </row>
    <row r="5" spans="1:8" ht="93.75" customHeight="1">
      <c r="A5" s="75" t="s">
        <v>3</v>
      </c>
      <c r="B5" s="75"/>
      <c r="C5" s="75"/>
      <c r="D5" s="75"/>
      <c r="E5" s="75"/>
      <c r="F5" s="75"/>
      <c r="G5" s="75"/>
      <c r="H5" s="75"/>
    </row>
    <row r="6" spans="1:8" ht="84.75" customHeight="1">
      <c r="A6" s="75" t="s">
        <v>4</v>
      </c>
      <c r="B6" s="75"/>
      <c r="C6" s="75"/>
      <c r="D6" s="75"/>
      <c r="E6" s="75"/>
      <c r="F6" s="75"/>
      <c r="G6" s="75"/>
      <c r="H6" s="75"/>
    </row>
    <row r="7" spans="1:8" ht="41.25" customHeight="1">
      <c r="A7" s="73"/>
      <c r="B7" s="73"/>
      <c r="C7" s="73"/>
      <c r="D7" s="73"/>
      <c r="E7" s="73"/>
      <c r="F7" s="73"/>
      <c r="G7" s="73"/>
      <c r="H7" s="73"/>
    </row>
    <row r="8" spans="1:7" ht="25.5">
      <c r="A8" s="76" t="s">
        <v>5</v>
      </c>
      <c r="B8" s="76"/>
      <c r="C8" s="76"/>
      <c r="D8" s="76"/>
      <c r="E8" s="76"/>
      <c r="F8" s="76"/>
      <c r="G8" s="76"/>
    </row>
  </sheetData>
  <sheetProtection/>
  <mergeCells count="6">
    <mergeCell ref="A2:H2"/>
    <mergeCell ref="A3:H3"/>
    <mergeCell ref="A4:H4"/>
    <mergeCell ref="A5:H5"/>
    <mergeCell ref="A6:H6"/>
    <mergeCell ref="A8:G8"/>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13"/>
    <pageSetUpPr fitToPage="1"/>
  </sheetPr>
  <dimension ref="A1:C31"/>
  <sheetViews>
    <sheetView showGridLines="0" showZeros="0" zoomScalePageLayoutView="0" workbookViewId="0" topLeftCell="A1">
      <pane ySplit="1" topLeftCell="A2" activePane="bottomLeft" state="frozen"/>
      <selection pane="topLeft" activeCell="A1" sqref="A1"/>
      <selection pane="bottomLeft" activeCell="C5" sqref="C5"/>
    </sheetView>
  </sheetViews>
  <sheetFormatPr defaultColWidth="9.00390625" defaultRowHeight="14.25"/>
  <cols>
    <col min="1" max="1" width="47.625" style="0" customWidth="1"/>
    <col min="2" max="2" width="13.375" style="2" bestFit="1" customWidth="1"/>
    <col min="3" max="3" width="29.75390625" style="39" customWidth="1"/>
  </cols>
  <sheetData>
    <row r="1" ht="14.25">
      <c r="A1" s="3" t="s">
        <v>1456</v>
      </c>
    </row>
    <row r="2" spans="1:3" ht="31.5" customHeight="1">
      <c r="A2" s="80" t="s">
        <v>1457</v>
      </c>
      <c r="B2" s="80"/>
      <c r="C2" s="81"/>
    </row>
    <row r="3" spans="1:3" s="1" customFormat="1" ht="21" customHeight="1">
      <c r="A3" s="47"/>
      <c r="B3" s="47"/>
      <c r="C3" s="48" t="s">
        <v>8</v>
      </c>
    </row>
    <row r="4" spans="1:3" s="1" customFormat="1" ht="13.5">
      <c r="A4" s="5" t="s">
        <v>1458</v>
      </c>
      <c r="B4" s="5" t="s">
        <v>1459</v>
      </c>
      <c r="C4" s="41" t="s">
        <v>1460</v>
      </c>
    </row>
    <row r="5" spans="1:3" s="1" customFormat="1" ht="27">
      <c r="A5" s="6" t="s">
        <v>1461</v>
      </c>
      <c r="B5" s="5">
        <v>47650</v>
      </c>
      <c r="C5" s="42" t="s">
        <v>1462</v>
      </c>
    </row>
    <row r="6" spans="1:3" s="1" customFormat="1" ht="13.5">
      <c r="A6" s="6" t="s">
        <v>1463</v>
      </c>
      <c r="B6" s="5">
        <f>SUM(B7,B13)</f>
        <v>199507</v>
      </c>
      <c r="C6" s="42"/>
    </row>
    <row r="7" spans="1:3" s="1" customFormat="1" ht="13.5">
      <c r="A7" s="6" t="s">
        <v>1464</v>
      </c>
      <c r="B7" s="5">
        <f>SUM(B8:B12)</f>
        <v>5029</v>
      </c>
      <c r="C7" s="42"/>
    </row>
    <row r="8" spans="1:3" s="1" customFormat="1" ht="19.5" customHeight="1">
      <c r="A8" s="6" t="s">
        <v>14</v>
      </c>
      <c r="B8" s="5">
        <f>2796+16</f>
        <v>2812</v>
      </c>
      <c r="C8" s="42" t="s">
        <v>1465</v>
      </c>
    </row>
    <row r="9" spans="1:3" s="1" customFormat="1" ht="19.5" customHeight="1">
      <c r="A9" s="6" t="s">
        <v>15</v>
      </c>
      <c r="B9" s="5">
        <v>589</v>
      </c>
      <c r="C9" s="42" t="s">
        <v>1465</v>
      </c>
    </row>
    <row r="10" spans="1:3" s="1" customFormat="1" ht="19.5" customHeight="1">
      <c r="A10" s="6" t="s">
        <v>16</v>
      </c>
      <c r="B10" s="5">
        <v>920</v>
      </c>
      <c r="C10" s="42" t="s">
        <v>1465</v>
      </c>
    </row>
    <row r="11" spans="1:3" s="1" customFormat="1" ht="19.5" customHeight="1">
      <c r="A11" s="6" t="s">
        <v>17</v>
      </c>
      <c r="B11" s="5">
        <v>1588</v>
      </c>
      <c r="C11" s="42" t="s">
        <v>1465</v>
      </c>
    </row>
    <row r="12" spans="1:3" s="1" customFormat="1" ht="19.5" customHeight="1">
      <c r="A12" s="6" t="s">
        <v>18</v>
      </c>
      <c r="B12" s="5">
        <v>-880</v>
      </c>
      <c r="C12" s="42" t="s">
        <v>1465</v>
      </c>
    </row>
    <row r="13" spans="1:3" s="1" customFormat="1" ht="13.5">
      <c r="A13" s="6" t="s">
        <v>1466</v>
      </c>
      <c r="B13" s="5">
        <f>SUM(B14:B20,B23,B24,B25,B21)</f>
        <v>194478</v>
      </c>
      <c r="C13" s="42"/>
    </row>
    <row r="14" spans="1:3" s="1" customFormat="1" ht="18" customHeight="1">
      <c r="A14" s="6" t="s">
        <v>1467</v>
      </c>
      <c r="B14" s="5">
        <v>62665</v>
      </c>
      <c r="C14" s="42" t="s">
        <v>1468</v>
      </c>
    </row>
    <row r="15" spans="1:3" s="1" customFormat="1" ht="18" customHeight="1">
      <c r="A15" s="6" t="s">
        <v>1469</v>
      </c>
      <c r="B15" s="5">
        <v>13225</v>
      </c>
      <c r="C15" s="42" t="s">
        <v>1468</v>
      </c>
    </row>
    <row r="16" spans="1:3" s="1" customFormat="1" ht="18" customHeight="1">
      <c r="A16" s="6" t="s">
        <v>1470</v>
      </c>
      <c r="B16" s="5">
        <v>695</v>
      </c>
      <c r="C16" s="42" t="s">
        <v>1468</v>
      </c>
    </row>
    <row r="17" spans="1:3" s="1" customFormat="1" ht="18" customHeight="1">
      <c r="A17" s="6" t="s">
        <v>1471</v>
      </c>
      <c r="B17" s="5">
        <v>196</v>
      </c>
      <c r="C17" s="42" t="s">
        <v>1468</v>
      </c>
    </row>
    <row r="18" spans="1:3" s="1" customFormat="1" ht="18" customHeight="1">
      <c r="A18" s="6" t="s">
        <v>1472</v>
      </c>
      <c r="B18" s="5">
        <v>2402</v>
      </c>
      <c r="C18" s="42" t="s">
        <v>1473</v>
      </c>
    </row>
    <row r="19" spans="1:3" s="1" customFormat="1" ht="18" customHeight="1">
      <c r="A19" s="6" t="s">
        <v>1474</v>
      </c>
      <c r="B19" s="5">
        <v>2038</v>
      </c>
      <c r="C19" s="42" t="s">
        <v>1475</v>
      </c>
    </row>
    <row r="20" spans="1:3" s="1" customFormat="1" ht="18" customHeight="1">
      <c r="A20" s="6" t="s">
        <v>1476</v>
      </c>
      <c r="B20" s="5">
        <v>16503</v>
      </c>
      <c r="C20" s="42" t="s">
        <v>1465</v>
      </c>
    </row>
    <row r="21" spans="1:3" s="1" customFormat="1" ht="60" customHeight="1">
      <c r="A21" s="6" t="s">
        <v>1477</v>
      </c>
      <c r="B21" s="5">
        <f>ROUND(98393*0.9,0)</f>
        <v>88554</v>
      </c>
      <c r="C21" s="42" t="s">
        <v>1478</v>
      </c>
    </row>
    <row r="22" spans="1:3" s="1" customFormat="1" ht="34.5" customHeight="1">
      <c r="A22" s="6" t="s">
        <v>1479</v>
      </c>
      <c r="B22" s="5">
        <v>12292</v>
      </c>
      <c r="C22" s="42" t="s">
        <v>1480</v>
      </c>
    </row>
    <row r="23" spans="1:3" s="1" customFormat="1" ht="18" customHeight="1">
      <c r="A23" s="6" t="s">
        <v>1481</v>
      </c>
      <c r="B23" s="5">
        <v>1148</v>
      </c>
      <c r="C23" s="42" t="s">
        <v>1468</v>
      </c>
    </row>
    <row r="24" spans="1:3" s="1" customFormat="1" ht="18" customHeight="1">
      <c r="A24" s="6" t="s">
        <v>1482</v>
      </c>
      <c r="B24" s="5">
        <v>5049</v>
      </c>
      <c r="C24" s="42" t="s">
        <v>1483</v>
      </c>
    </row>
    <row r="25" spans="1:3" s="1" customFormat="1" ht="54">
      <c r="A25" s="6" t="s">
        <v>1484</v>
      </c>
      <c r="B25" s="5">
        <f>ROUND(2225*0.9,0)</f>
        <v>2003</v>
      </c>
      <c r="C25" s="42" t="s">
        <v>1478</v>
      </c>
    </row>
    <row r="26" spans="1:3" s="1" customFormat="1" ht="20.25" customHeight="1">
      <c r="A26" s="6" t="s">
        <v>1485</v>
      </c>
      <c r="B26" s="49" t="s">
        <v>1486</v>
      </c>
      <c r="C26" s="42" t="s">
        <v>1487</v>
      </c>
    </row>
    <row r="27" spans="1:3" s="1" customFormat="1" ht="20.25" customHeight="1">
      <c r="A27" s="6" t="s">
        <v>1488</v>
      </c>
      <c r="B27" s="5">
        <v>38</v>
      </c>
      <c r="C27" s="42" t="s">
        <v>1489</v>
      </c>
    </row>
    <row r="28" spans="1:3" s="1" customFormat="1" ht="20.25" customHeight="1">
      <c r="A28" s="6" t="s">
        <v>1490</v>
      </c>
      <c r="B28" s="49" t="s">
        <v>1486</v>
      </c>
      <c r="C28" s="42" t="s">
        <v>1491</v>
      </c>
    </row>
    <row r="29" spans="1:3" s="1" customFormat="1" ht="40.5">
      <c r="A29" s="6" t="s">
        <v>1492</v>
      </c>
      <c r="B29" s="5">
        <f>ROUND(32630*0.7,0)</f>
        <v>22841</v>
      </c>
      <c r="C29" s="42" t="s">
        <v>1493</v>
      </c>
    </row>
    <row r="30" spans="1:3" s="1" customFormat="1" ht="30" customHeight="1">
      <c r="A30" s="6" t="s">
        <v>1494</v>
      </c>
      <c r="B30" s="5">
        <v>80</v>
      </c>
      <c r="C30" s="42" t="s">
        <v>1495</v>
      </c>
    </row>
    <row r="31" spans="1:3" s="1" customFormat="1" ht="25.5" customHeight="1">
      <c r="A31" s="5" t="s">
        <v>1496</v>
      </c>
      <c r="B31" s="5">
        <f>SUM(B5,B6,B27,B29)</f>
        <v>270036</v>
      </c>
      <c r="C31" s="50"/>
    </row>
  </sheetData>
  <sheetProtection/>
  <mergeCells count="1">
    <mergeCell ref="A2:C2"/>
  </mergeCells>
  <printOptions horizontalCentered="1"/>
  <pageMargins left="0.35433070866141736" right="0.35433070866141736" top="0.7874015748031497" bottom="0.5905511811023623" header="0.5118110236220472" footer="0.5118110236220472"/>
  <pageSetup fitToHeight="0" fitToWidth="1" horizontalDpi="600" verticalDpi="600" orientation="portrait" paperSize="9" scale="99"/>
  <ignoredErrors>
    <ignoredError sqref="B28 B26" numberStoredAsText="1"/>
  </ignoredErrors>
</worksheet>
</file>

<file path=xl/worksheets/sheet11.xml><?xml version="1.0" encoding="utf-8"?>
<worksheet xmlns="http://schemas.openxmlformats.org/spreadsheetml/2006/main" xmlns:r="http://schemas.openxmlformats.org/officeDocument/2006/relationships">
  <sheetPr>
    <tabColor indexed="13"/>
  </sheetPr>
  <dimension ref="A1:D31"/>
  <sheetViews>
    <sheetView zoomScaleSheetLayoutView="100" zoomScalePageLayoutView="0" workbookViewId="0" topLeftCell="A1">
      <selection activeCell="C5" sqref="C5"/>
    </sheetView>
  </sheetViews>
  <sheetFormatPr defaultColWidth="9.00390625" defaultRowHeight="14.25"/>
  <cols>
    <col min="1" max="1" width="42.00390625" style="0" customWidth="1"/>
    <col min="2" max="2" width="13.375" style="0" bestFit="1" customWidth="1"/>
    <col min="3" max="3" width="11.25390625" style="2" bestFit="1" customWidth="1"/>
    <col min="4" max="4" width="14.00390625" style="0" customWidth="1"/>
  </cols>
  <sheetData>
    <row r="1" spans="1:2" ht="14.25">
      <c r="A1" s="3" t="s">
        <v>1497</v>
      </c>
      <c r="B1" s="3"/>
    </row>
    <row r="2" spans="1:4" ht="27" customHeight="1">
      <c r="A2" s="77" t="s">
        <v>1498</v>
      </c>
      <c r="B2" s="77"/>
      <c r="C2" s="77"/>
      <c r="D2" s="77"/>
    </row>
    <row r="3" spans="3:4" s="1" customFormat="1" ht="13.5">
      <c r="C3" s="79" t="s">
        <v>8</v>
      </c>
      <c r="D3" s="79"/>
    </row>
    <row r="4" spans="1:4" s="1" customFormat="1" ht="27.75" customHeight="1">
      <c r="A4" s="5" t="s">
        <v>9</v>
      </c>
      <c r="B4" s="5" t="s">
        <v>1499</v>
      </c>
      <c r="C4" s="5" t="s">
        <v>1500</v>
      </c>
      <c r="D4" s="5" t="s">
        <v>1460</v>
      </c>
    </row>
    <row r="5" spans="1:4" s="1" customFormat="1" ht="21" customHeight="1">
      <c r="A5" s="6" t="s">
        <v>1501</v>
      </c>
      <c r="B5" s="5">
        <f>SUM(B6:B21)</f>
        <v>15261</v>
      </c>
      <c r="C5" s="5">
        <f>SUM(C6:C21)</f>
        <v>20000</v>
      </c>
      <c r="D5" s="15"/>
    </row>
    <row r="6" spans="1:4" s="1" customFormat="1" ht="21" customHeight="1">
      <c r="A6" s="6" t="s">
        <v>1502</v>
      </c>
      <c r="B6" s="15">
        <v>5890</v>
      </c>
      <c r="C6" s="45">
        <v>6920</v>
      </c>
      <c r="D6" s="46"/>
    </row>
    <row r="7" spans="1:4" s="1" customFormat="1" ht="21" customHeight="1">
      <c r="A7" s="6" t="s">
        <v>1503</v>
      </c>
      <c r="B7" s="15">
        <v>1130</v>
      </c>
      <c r="C7" s="45">
        <v>1350</v>
      </c>
      <c r="D7" s="46"/>
    </row>
    <row r="8" spans="1:4" s="1" customFormat="1" ht="21" customHeight="1">
      <c r="A8" s="6" t="s">
        <v>1504</v>
      </c>
      <c r="B8" s="15">
        <v>0</v>
      </c>
      <c r="C8" s="45">
        <v>0</v>
      </c>
      <c r="D8" s="46"/>
    </row>
    <row r="9" spans="1:4" s="1" customFormat="1" ht="21" customHeight="1">
      <c r="A9" s="6" t="s">
        <v>1505</v>
      </c>
      <c r="B9" s="15">
        <v>324</v>
      </c>
      <c r="C9" s="45">
        <v>350</v>
      </c>
      <c r="D9" s="46"/>
    </row>
    <row r="10" spans="1:4" s="1" customFormat="1" ht="21" customHeight="1">
      <c r="A10" s="6" t="s">
        <v>1506</v>
      </c>
      <c r="B10" s="15">
        <v>574</v>
      </c>
      <c r="C10" s="45">
        <v>600</v>
      </c>
      <c r="D10" s="46"/>
    </row>
    <row r="11" spans="1:4" s="1" customFormat="1" ht="21" customHeight="1">
      <c r="A11" s="6" t="s">
        <v>1507</v>
      </c>
      <c r="B11" s="15">
        <v>873</v>
      </c>
      <c r="C11" s="45">
        <v>950</v>
      </c>
      <c r="D11" s="46"/>
    </row>
    <row r="12" spans="1:4" s="1" customFormat="1" ht="21" customHeight="1">
      <c r="A12" s="6" t="s">
        <v>1508</v>
      </c>
      <c r="B12" s="15">
        <v>273</v>
      </c>
      <c r="C12" s="45">
        <v>300</v>
      </c>
      <c r="D12" s="46"/>
    </row>
    <row r="13" spans="1:4" s="1" customFormat="1" ht="21" customHeight="1">
      <c r="A13" s="6" t="s">
        <v>1509</v>
      </c>
      <c r="B13" s="15">
        <v>281</v>
      </c>
      <c r="C13" s="45">
        <v>350</v>
      </c>
      <c r="D13" s="46"/>
    </row>
    <row r="14" spans="1:4" s="1" customFormat="1" ht="21" customHeight="1">
      <c r="A14" s="6" t="s">
        <v>1510</v>
      </c>
      <c r="B14" s="15">
        <v>121</v>
      </c>
      <c r="C14" s="45">
        <v>150</v>
      </c>
      <c r="D14" s="46"/>
    </row>
    <row r="15" spans="1:4" s="1" customFormat="1" ht="21" customHeight="1">
      <c r="A15" s="6" t="s">
        <v>1511</v>
      </c>
      <c r="B15" s="15">
        <v>4630</v>
      </c>
      <c r="C15" s="45">
        <v>5100</v>
      </c>
      <c r="D15" s="46"/>
    </row>
    <row r="16" spans="1:4" s="1" customFormat="1" ht="21" customHeight="1">
      <c r="A16" s="6" t="s">
        <v>1512</v>
      </c>
      <c r="B16" s="15">
        <v>619</v>
      </c>
      <c r="C16" s="45">
        <v>650</v>
      </c>
      <c r="D16" s="46"/>
    </row>
    <row r="17" spans="1:4" s="1" customFormat="1" ht="21" customHeight="1">
      <c r="A17" s="6" t="s">
        <v>1513</v>
      </c>
      <c r="B17" s="15">
        <v>-1911</v>
      </c>
      <c r="C17" s="45">
        <v>200</v>
      </c>
      <c r="D17" s="46"/>
    </row>
    <row r="18" spans="1:4" s="1" customFormat="1" ht="21" customHeight="1">
      <c r="A18" s="6" t="s">
        <v>1514</v>
      </c>
      <c r="B18" s="15">
        <v>2386</v>
      </c>
      <c r="C18" s="45">
        <v>3000</v>
      </c>
      <c r="D18" s="46"/>
    </row>
    <row r="19" spans="1:4" s="1" customFormat="1" ht="21" customHeight="1">
      <c r="A19" s="6" t="s">
        <v>1515</v>
      </c>
      <c r="B19" s="15">
        <v>0</v>
      </c>
      <c r="C19" s="45">
        <v>0</v>
      </c>
      <c r="D19" s="46"/>
    </row>
    <row r="20" spans="1:4" s="1" customFormat="1" ht="21" customHeight="1">
      <c r="A20" s="6" t="s">
        <v>1516</v>
      </c>
      <c r="B20" s="15">
        <v>53</v>
      </c>
      <c r="C20" s="45">
        <v>60</v>
      </c>
      <c r="D20" s="46"/>
    </row>
    <row r="21" spans="1:4" s="1" customFormat="1" ht="21" customHeight="1">
      <c r="A21" s="6" t="s">
        <v>1517</v>
      </c>
      <c r="B21" s="15">
        <v>18</v>
      </c>
      <c r="C21" s="45">
        <v>20</v>
      </c>
      <c r="D21" s="46"/>
    </row>
    <row r="22" spans="1:4" s="1" customFormat="1" ht="21" customHeight="1">
      <c r="A22" s="6" t="s">
        <v>1518</v>
      </c>
      <c r="B22" s="5">
        <f>SUM(B23:B30)</f>
        <v>28862</v>
      </c>
      <c r="C22" s="5">
        <f>SUM(C23:C30)</f>
        <v>27650</v>
      </c>
      <c r="D22" s="46"/>
    </row>
    <row r="23" spans="1:4" s="1" customFormat="1" ht="21" customHeight="1">
      <c r="A23" s="6" t="s">
        <v>1519</v>
      </c>
      <c r="B23" s="5">
        <v>1713</v>
      </c>
      <c r="C23" s="45">
        <v>1820</v>
      </c>
      <c r="D23" s="46"/>
    </row>
    <row r="24" spans="1:4" s="1" customFormat="1" ht="21" customHeight="1">
      <c r="A24" s="6" t="s">
        <v>1520</v>
      </c>
      <c r="B24" s="5">
        <v>6446</v>
      </c>
      <c r="C24" s="45">
        <v>6750</v>
      </c>
      <c r="D24" s="46"/>
    </row>
    <row r="25" spans="1:4" s="1" customFormat="1" ht="21" customHeight="1">
      <c r="A25" s="6" t="s">
        <v>1521</v>
      </c>
      <c r="B25" s="5">
        <v>3323</v>
      </c>
      <c r="C25" s="45">
        <v>3550</v>
      </c>
      <c r="D25" s="46"/>
    </row>
    <row r="26" spans="1:4" s="1" customFormat="1" ht="21" customHeight="1">
      <c r="A26" s="6" t="s">
        <v>1522</v>
      </c>
      <c r="B26" s="5">
        <v>19</v>
      </c>
      <c r="C26" s="45">
        <v>20</v>
      </c>
      <c r="D26" s="46"/>
    </row>
    <row r="27" spans="1:4" s="1" customFormat="1" ht="21" customHeight="1">
      <c r="A27" s="6" t="s">
        <v>1523</v>
      </c>
      <c r="B27" s="5">
        <v>13788</v>
      </c>
      <c r="C27" s="45">
        <f>13800-800+600-1840</f>
        <v>11760</v>
      </c>
      <c r="D27" s="46"/>
    </row>
    <row r="28" spans="1:4" s="1" customFormat="1" ht="21" customHeight="1">
      <c r="A28" s="6" t="s">
        <v>1524</v>
      </c>
      <c r="B28" s="5">
        <v>35</v>
      </c>
      <c r="C28" s="45">
        <v>40</v>
      </c>
      <c r="D28" s="46"/>
    </row>
    <row r="29" spans="1:4" s="1" customFormat="1" ht="21" customHeight="1">
      <c r="A29" s="6" t="s">
        <v>1525</v>
      </c>
      <c r="B29" s="5">
        <v>417</v>
      </c>
      <c r="C29" s="45">
        <v>450</v>
      </c>
      <c r="D29" s="46"/>
    </row>
    <row r="30" spans="1:4" s="1" customFormat="1" ht="21" customHeight="1">
      <c r="A30" s="6" t="s">
        <v>1526</v>
      </c>
      <c r="B30" s="5">
        <v>3121</v>
      </c>
      <c r="C30" s="45">
        <v>3260</v>
      </c>
      <c r="D30" s="46"/>
    </row>
    <row r="31" spans="1:4" s="1" customFormat="1" ht="21" customHeight="1">
      <c r="A31" s="5" t="s">
        <v>1527</v>
      </c>
      <c r="B31" s="5">
        <f>B22+B5</f>
        <v>44123</v>
      </c>
      <c r="C31" s="5">
        <f>C22+C5</f>
        <v>47650</v>
      </c>
      <c r="D31" s="5"/>
    </row>
  </sheetData>
  <sheetProtection/>
  <mergeCells count="2">
    <mergeCell ref="A2:D2"/>
    <mergeCell ref="C3:D3"/>
  </mergeCells>
  <printOptions horizontalCentered="1"/>
  <pageMargins left="0.7480314960629921" right="0.7480314960629921" top="0.9842519685039371" bottom="0.9842519685039371" header="0.5118110236220472" footer="0.5118110236220472"/>
  <pageSetup orientation="portrait" paperSize="9"/>
</worksheet>
</file>

<file path=xl/worksheets/sheet12.xml><?xml version="1.0" encoding="utf-8"?>
<worksheet xmlns="http://schemas.openxmlformats.org/spreadsheetml/2006/main" xmlns:r="http://schemas.openxmlformats.org/officeDocument/2006/relationships">
  <sheetPr>
    <tabColor indexed="13"/>
    <pageSetUpPr fitToPage="1"/>
  </sheetPr>
  <dimension ref="A1:D61"/>
  <sheetViews>
    <sheetView zoomScaleSheetLayoutView="100" zoomScalePageLayoutView="0" workbookViewId="0" topLeftCell="A11">
      <selection activeCell="C5" sqref="C5"/>
    </sheetView>
  </sheetViews>
  <sheetFormatPr defaultColWidth="9.00390625" defaultRowHeight="14.25"/>
  <cols>
    <col min="1" max="1" width="42.625" style="0" customWidth="1"/>
    <col min="2" max="2" width="11.625" style="2" bestFit="1" customWidth="1"/>
    <col min="3" max="3" width="43.625" style="39" customWidth="1"/>
  </cols>
  <sheetData>
    <row r="1" ht="18" customHeight="1">
      <c r="A1" s="3" t="s">
        <v>1528</v>
      </c>
    </row>
    <row r="2" spans="1:3" ht="27.75" customHeight="1">
      <c r="A2" s="77" t="s">
        <v>1529</v>
      </c>
      <c r="B2" s="77"/>
      <c r="C2" s="77"/>
    </row>
    <row r="3" spans="2:3" s="1" customFormat="1" ht="13.5">
      <c r="B3" s="4"/>
      <c r="C3" s="40" t="s">
        <v>8</v>
      </c>
    </row>
    <row r="4" spans="1:3" s="1" customFormat="1" ht="25.5" customHeight="1">
      <c r="A4" s="5" t="s">
        <v>1530</v>
      </c>
      <c r="B4" s="5" t="s">
        <v>1531</v>
      </c>
      <c r="C4" s="41" t="s">
        <v>1460</v>
      </c>
    </row>
    <row r="5" spans="1:3" s="1" customFormat="1" ht="19.5" customHeight="1">
      <c r="A5" s="6" t="s">
        <v>1532</v>
      </c>
      <c r="B5" s="5">
        <f>'2021年一般公共预算收入表'!B31</f>
        <v>270036</v>
      </c>
      <c r="C5" s="42" t="s">
        <v>1533</v>
      </c>
    </row>
    <row r="6" spans="1:3" s="1" customFormat="1" ht="19.5" customHeight="1">
      <c r="A6" s="6" t="s">
        <v>1534</v>
      </c>
      <c r="B6" s="5">
        <v>25000</v>
      </c>
      <c r="C6" s="42" t="s">
        <v>1535</v>
      </c>
    </row>
    <row r="7" spans="1:3" s="1" customFormat="1" ht="19.5" customHeight="1">
      <c r="A7" s="6" t="s">
        <v>1536</v>
      </c>
      <c r="B7" s="5">
        <f>SUM(B8:B14)</f>
        <v>113836</v>
      </c>
      <c r="C7" s="42" t="s">
        <v>1537</v>
      </c>
    </row>
    <row r="8" spans="1:3" s="1" customFormat="1" ht="13.5">
      <c r="A8" s="6" t="s">
        <v>1538</v>
      </c>
      <c r="B8" s="5">
        <f>6977-35+20+642+3000</f>
        <v>10604</v>
      </c>
      <c r="C8" s="42" t="s">
        <v>1539</v>
      </c>
    </row>
    <row r="9" spans="1:3" s="1" customFormat="1" ht="27">
      <c r="A9" s="6" t="s">
        <v>1540</v>
      </c>
      <c r="B9" s="5">
        <f>1152+6748+3000</f>
        <v>10900</v>
      </c>
      <c r="C9" s="42" t="s">
        <v>1541</v>
      </c>
    </row>
    <row r="10" spans="1:3" s="1" customFormat="1" ht="27">
      <c r="A10" s="6" t="s">
        <v>1542</v>
      </c>
      <c r="B10" s="5">
        <f>26089+100</f>
        <v>26189</v>
      </c>
      <c r="C10" s="42" t="s">
        <v>1543</v>
      </c>
    </row>
    <row r="11" spans="1:3" s="1" customFormat="1" ht="18.75" customHeight="1">
      <c r="A11" s="6" t="s">
        <v>1544</v>
      </c>
      <c r="B11" s="5">
        <f>12284-8000</f>
        <v>4284</v>
      </c>
      <c r="C11" s="42" t="s">
        <v>1545</v>
      </c>
    </row>
    <row r="12" spans="1:3" s="9" customFormat="1" ht="22.5" customHeight="1">
      <c r="A12" s="7" t="s">
        <v>1546</v>
      </c>
      <c r="B12" s="15">
        <v>1148</v>
      </c>
      <c r="C12" s="43" t="s">
        <v>1547</v>
      </c>
    </row>
    <row r="13" spans="1:3" s="9" customFormat="1" ht="22.5" customHeight="1">
      <c r="A13" s="7" t="s">
        <v>1548</v>
      </c>
      <c r="B13" s="15">
        <v>5049</v>
      </c>
      <c r="C13" s="43" t="s">
        <v>1549</v>
      </c>
    </row>
    <row r="14" spans="1:3" s="1" customFormat="1" ht="27">
      <c r="A14" s="6" t="s">
        <v>1550</v>
      </c>
      <c r="B14" s="5">
        <f>30525+22841-503-11+2000+810</f>
        <v>55662</v>
      </c>
      <c r="C14" s="42" t="s">
        <v>1551</v>
      </c>
    </row>
    <row r="15" spans="1:3" s="1" customFormat="1" ht="13.5">
      <c r="A15" s="6" t="s">
        <v>1552</v>
      </c>
      <c r="B15" s="5">
        <f>B5-B6-B7</f>
        <v>131200</v>
      </c>
      <c r="C15" s="42" t="s">
        <v>1553</v>
      </c>
    </row>
    <row r="16" spans="1:3" s="1" customFormat="1" ht="19.5" customHeight="1">
      <c r="A16" s="6" t="s">
        <v>1554</v>
      </c>
      <c r="B16" s="5">
        <f>B17+B20</f>
        <v>94022</v>
      </c>
      <c r="C16" s="42"/>
    </row>
    <row r="17" spans="1:3" s="1" customFormat="1" ht="19.5" customHeight="1">
      <c r="A17" s="6" t="s">
        <v>1555</v>
      </c>
      <c r="B17" s="5">
        <f>85878+7263-122+441+440</f>
        <v>93900</v>
      </c>
      <c r="C17" s="42"/>
    </row>
    <row r="18" spans="1:3" s="1" customFormat="1" ht="27">
      <c r="A18" s="6" t="s">
        <v>1556</v>
      </c>
      <c r="B18" s="5">
        <v>47278</v>
      </c>
      <c r="C18" s="42" t="s">
        <v>1557</v>
      </c>
    </row>
    <row r="19" spans="1:3" s="1" customFormat="1" ht="54">
      <c r="A19" s="6" t="s">
        <v>1558</v>
      </c>
      <c r="B19" s="5">
        <v>7450</v>
      </c>
      <c r="C19" s="42" t="s">
        <v>1559</v>
      </c>
    </row>
    <row r="20" spans="1:3" s="1" customFormat="1" ht="18.75" customHeight="1">
      <c r="A20" s="6" t="s">
        <v>1560</v>
      </c>
      <c r="B20" s="5">
        <v>122</v>
      </c>
      <c r="C20" s="42" t="s">
        <v>1561</v>
      </c>
    </row>
    <row r="21" spans="1:3" s="1" customFormat="1" ht="18.75" customHeight="1">
      <c r="A21" s="6" t="s">
        <v>1562</v>
      </c>
      <c r="B21" s="5">
        <f>SUM(B22,B29,B52)</f>
        <v>37178</v>
      </c>
      <c r="C21" s="42" t="s">
        <v>1563</v>
      </c>
    </row>
    <row r="22" spans="1:3" s="1" customFormat="1" ht="18.75" customHeight="1">
      <c r="A22" s="6" t="s">
        <v>1564</v>
      </c>
      <c r="B22" s="5">
        <f>SUM(B23:B28)</f>
        <v>24965</v>
      </c>
      <c r="C22" s="42"/>
    </row>
    <row r="23" spans="1:4" s="1" customFormat="1" ht="18.75" customHeight="1">
      <c r="A23" s="6" t="s">
        <v>1565</v>
      </c>
      <c r="B23" s="5">
        <v>4000</v>
      </c>
      <c r="C23" s="42"/>
      <c r="D23" s="44"/>
    </row>
    <row r="24" spans="1:3" s="1" customFormat="1" ht="18.75" customHeight="1">
      <c r="A24" s="6" t="s">
        <v>1566</v>
      </c>
      <c r="B24" s="5">
        <v>12865</v>
      </c>
      <c r="C24" s="42" t="s">
        <v>1567</v>
      </c>
    </row>
    <row r="25" spans="1:3" s="1" customFormat="1" ht="27">
      <c r="A25" s="6" t="s">
        <v>1568</v>
      </c>
      <c r="B25" s="5">
        <v>3500</v>
      </c>
      <c r="C25" s="42" t="s">
        <v>1569</v>
      </c>
    </row>
    <row r="26" spans="1:3" s="1" customFormat="1" ht="20.25" customHeight="1">
      <c r="A26" s="6" t="s">
        <v>1570</v>
      </c>
      <c r="B26" s="5">
        <v>2400</v>
      </c>
      <c r="C26" s="42" t="s">
        <v>1571</v>
      </c>
    </row>
    <row r="27" spans="1:3" s="1" customFormat="1" ht="20.25" customHeight="1">
      <c r="A27" s="6" t="s">
        <v>1572</v>
      </c>
      <c r="B27" s="5">
        <v>1600</v>
      </c>
      <c r="C27" s="42" t="s">
        <v>1573</v>
      </c>
    </row>
    <row r="28" spans="1:3" s="1" customFormat="1" ht="20.25" customHeight="1">
      <c r="A28" s="6" t="s">
        <v>1574</v>
      </c>
      <c r="B28" s="5">
        <v>600</v>
      </c>
      <c r="C28" s="42" t="s">
        <v>1575</v>
      </c>
    </row>
    <row r="29" spans="1:3" s="1" customFormat="1" ht="20.25" customHeight="1">
      <c r="A29" s="6" t="s">
        <v>1576</v>
      </c>
      <c r="B29" s="5">
        <f>B30+B32+B37+B43</f>
        <v>11413</v>
      </c>
      <c r="C29" s="42"/>
    </row>
    <row r="30" spans="1:3" s="1" customFormat="1" ht="27">
      <c r="A30" s="6" t="s">
        <v>1577</v>
      </c>
      <c r="B30" s="5">
        <v>6250</v>
      </c>
      <c r="C30" s="42" t="s">
        <v>1578</v>
      </c>
    </row>
    <row r="31" spans="1:3" s="1" customFormat="1" ht="22.5" customHeight="1">
      <c r="A31" s="6" t="s">
        <v>1579</v>
      </c>
      <c r="B31" s="5">
        <v>6250</v>
      </c>
      <c r="C31" s="42" t="s">
        <v>1580</v>
      </c>
    </row>
    <row r="32" spans="1:3" s="1" customFormat="1" ht="22.5" customHeight="1">
      <c r="A32" s="6" t="s">
        <v>1581</v>
      </c>
      <c r="B32" s="5">
        <f>SUM(B33:B36)</f>
        <v>2778</v>
      </c>
      <c r="C32" s="42"/>
    </row>
    <row r="33" spans="1:3" s="1" customFormat="1" ht="22.5" customHeight="1">
      <c r="A33" s="6" t="s">
        <v>1582</v>
      </c>
      <c r="B33" s="5">
        <v>2138</v>
      </c>
      <c r="C33" s="42" t="s">
        <v>1583</v>
      </c>
    </row>
    <row r="34" spans="1:3" s="1" customFormat="1" ht="22.5" customHeight="1">
      <c r="A34" s="6" t="s">
        <v>1584</v>
      </c>
      <c r="B34" s="5">
        <v>250</v>
      </c>
      <c r="C34" s="42" t="s">
        <v>1585</v>
      </c>
    </row>
    <row r="35" spans="1:3" s="1" customFormat="1" ht="22.5" customHeight="1">
      <c r="A35" s="6" t="s">
        <v>1586</v>
      </c>
      <c r="B35" s="5">
        <v>140</v>
      </c>
      <c r="C35" s="42" t="s">
        <v>1585</v>
      </c>
    </row>
    <row r="36" spans="1:3" s="1" customFormat="1" ht="22.5" customHeight="1">
      <c r="A36" s="6" t="s">
        <v>1587</v>
      </c>
      <c r="B36" s="5">
        <v>250</v>
      </c>
      <c r="C36" s="42" t="s">
        <v>1585</v>
      </c>
    </row>
    <row r="37" spans="1:3" s="1" customFormat="1" ht="22.5" customHeight="1">
      <c r="A37" s="6" t="s">
        <v>1588</v>
      </c>
      <c r="B37" s="5">
        <f>SUM(B38:B42)</f>
        <v>1110</v>
      </c>
      <c r="C37" s="42"/>
    </row>
    <row r="38" spans="1:3" s="1" customFormat="1" ht="22.5" customHeight="1">
      <c r="A38" s="6" t="s">
        <v>1589</v>
      </c>
      <c r="B38" s="5">
        <v>280</v>
      </c>
      <c r="C38" s="42" t="s">
        <v>1585</v>
      </c>
    </row>
    <row r="39" spans="1:3" s="1" customFormat="1" ht="22.5" customHeight="1">
      <c r="A39" s="6" t="s">
        <v>1590</v>
      </c>
      <c r="B39" s="5">
        <v>200</v>
      </c>
      <c r="C39" s="42" t="s">
        <v>1585</v>
      </c>
    </row>
    <row r="40" spans="1:3" s="1" customFormat="1" ht="22.5" customHeight="1">
      <c r="A40" s="6" t="s">
        <v>1591</v>
      </c>
      <c r="B40" s="5">
        <v>220</v>
      </c>
      <c r="C40" s="42" t="s">
        <v>1585</v>
      </c>
    </row>
    <row r="41" spans="1:3" s="1" customFormat="1" ht="22.5" customHeight="1">
      <c r="A41" s="6" t="s">
        <v>1592</v>
      </c>
      <c r="B41" s="5">
        <v>300</v>
      </c>
      <c r="C41" s="42" t="s">
        <v>1585</v>
      </c>
    </row>
    <row r="42" spans="1:3" s="1" customFormat="1" ht="22.5" customHeight="1">
      <c r="A42" s="6" t="s">
        <v>1593</v>
      </c>
      <c r="B42" s="5">
        <v>110</v>
      </c>
      <c r="C42" s="42" t="s">
        <v>1585</v>
      </c>
    </row>
    <row r="43" spans="1:3" s="1" customFormat="1" ht="22.5" customHeight="1">
      <c r="A43" s="6" t="s">
        <v>1594</v>
      </c>
      <c r="B43" s="5">
        <f>SUM(B44:B51)</f>
        <v>1275</v>
      </c>
      <c r="C43" s="42"/>
    </row>
    <row r="44" spans="1:3" s="1" customFormat="1" ht="22.5" customHeight="1">
      <c r="A44" s="6" t="s">
        <v>1595</v>
      </c>
      <c r="B44" s="5">
        <v>500</v>
      </c>
      <c r="C44" s="42" t="s">
        <v>1585</v>
      </c>
    </row>
    <row r="45" spans="1:3" s="1" customFormat="1" ht="22.5" customHeight="1">
      <c r="A45" s="6" t="s">
        <v>1596</v>
      </c>
      <c r="B45" s="5">
        <v>200</v>
      </c>
      <c r="C45" s="42" t="s">
        <v>1585</v>
      </c>
    </row>
    <row r="46" spans="1:3" s="1" customFormat="1" ht="22.5" customHeight="1">
      <c r="A46" s="6" t="s">
        <v>1597</v>
      </c>
      <c r="B46" s="5">
        <v>15</v>
      </c>
      <c r="C46" s="42" t="s">
        <v>1585</v>
      </c>
    </row>
    <row r="47" spans="1:3" s="1" customFormat="1" ht="22.5" customHeight="1">
      <c r="A47" s="6" t="s">
        <v>1598</v>
      </c>
      <c r="B47" s="5">
        <v>150</v>
      </c>
      <c r="C47" s="42" t="s">
        <v>1585</v>
      </c>
    </row>
    <row r="48" spans="1:3" s="1" customFormat="1" ht="22.5" customHeight="1">
      <c r="A48" s="6" t="s">
        <v>1599</v>
      </c>
      <c r="B48" s="5">
        <v>150</v>
      </c>
      <c r="C48" s="42" t="s">
        <v>1585</v>
      </c>
    </row>
    <row r="49" spans="1:3" s="1" customFormat="1" ht="22.5" customHeight="1">
      <c r="A49" s="6" t="s">
        <v>1600</v>
      </c>
      <c r="B49" s="5">
        <v>80</v>
      </c>
      <c r="C49" s="42" t="s">
        <v>1585</v>
      </c>
    </row>
    <row r="50" spans="1:3" s="1" customFormat="1" ht="22.5" customHeight="1">
      <c r="A50" s="6" t="s">
        <v>1601</v>
      </c>
      <c r="B50" s="5">
        <v>80</v>
      </c>
      <c r="C50" s="42" t="s">
        <v>1585</v>
      </c>
    </row>
    <row r="51" spans="1:3" s="1" customFormat="1" ht="22.5" customHeight="1">
      <c r="A51" s="6" t="s">
        <v>1602</v>
      </c>
      <c r="B51" s="5">
        <v>100</v>
      </c>
      <c r="C51" s="42" t="s">
        <v>1585</v>
      </c>
    </row>
    <row r="52" spans="1:3" s="1" customFormat="1" ht="22.5" customHeight="1">
      <c r="A52" s="6" t="s">
        <v>1603</v>
      </c>
      <c r="B52" s="5">
        <f>SUM(B53:B60)</f>
        <v>800</v>
      </c>
      <c r="C52" s="42"/>
    </row>
    <row r="53" spans="1:3" s="1" customFormat="1" ht="22.5" customHeight="1">
      <c r="A53" s="6" t="s">
        <v>1604</v>
      </c>
      <c r="B53" s="5">
        <v>100</v>
      </c>
      <c r="C53" s="42" t="s">
        <v>1605</v>
      </c>
    </row>
    <row r="54" spans="1:3" s="1" customFormat="1" ht="22.5" customHeight="1">
      <c r="A54" s="6" t="s">
        <v>1606</v>
      </c>
      <c r="B54" s="5">
        <v>100</v>
      </c>
      <c r="C54" s="42" t="s">
        <v>1607</v>
      </c>
    </row>
    <row r="55" spans="1:3" s="1" customFormat="1" ht="22.5" customHeight="1">
      <c r="A55" s="6" t="s">
        <v>1608</v>
      </c>
      <c r="B55" s="5">
        <v>100</v>
      </c>
      <c r="C55" s="42" t="s">
        <v>1609</v>
      </c>
    </row>
    <row r="56" spans="1:3" s="1" customFormat="1" ht="22.5" customHeight="1">
      <c r="A56" s="6" t="s">
        <v>1610</v>
      </c>
      <c r="B56" s="5">
        <v>100</v>
      </c>
      <c r="C56" s="42" t="s">
        <v>1611</v>
      </c>
    </row>
    <row r="57" spans="1:3" s="1" customFormat="1" ht="22.5" customHeight="1">
      <c r="A57" s="6" t="s">
        <v>1612</v>
      </c>
      <c r="B57" s="5">
        <v>100</v>
      </c>
      <c r="C57" s="42" t="s">
        <v>1613</v>
      </c>
    </row>
    <row r="58" spans="1:3" s="1" customFormat="1" ht="22.5" customHeight="1">
      <c r="A58" s="6" t="s">
        <v>1614</v>
      </c>
      <c r="B58" s="5">
        <v>100</v>
      </c>
      <c r="C58" s="42" t="s">
        <v>1615</v>
      </c>
    </row>
    <row r="59" spans="1:3" s="1" customFormat="1" ht="22.5" customHeight="1">
      <c r="A59" s="6" t="s">
        <v>1616</v>
      </c>
      <c r="B59" s="5">
        <v>100</v>
      </c>
      <c r="C59" s="42" t="s">
        <v>1617</v>
      </c>
    </row>
    <row r="60" spans="1:3" s="1" customFormat="1" ht="22.5" customHeight="1">
      <c r="A60" s="6" t="s">
        <v>1618</v>
      </c>
      <c r="B60" s="5">
        <v>100</v>
      </c>
      <c r="C60" s="42" t="s">
        <v>1619</v>
      </c>
    </row>
    <row r="61" spans="1:3" s="1" customFormat="1" ht="29.25" customHeight="1">
      <c r="A61" s="5" t="s">
        <v>1620</v>
      </c>
      <c r="B61" s="5">
        <f>B15-B16-B21</f>
        <v>0</v>
      </c>
      <c r="C61" s="42"/>
    </row>
  </sheetData>
  <sheetProtection/>
  <mergeCells count="1">
    <mergeCell ref="A2:C2"/>
  </mergeCells>
  <printOptions horizontalCentered="1"/>
  <pageMargins left="0.35433070866141736" right="0.35433070866141736" top="0.5905511811023623" bottom="0.5905511811023623" header="0.5118110236220472" footer="0.5118110236220472"/>
  <pageSetup fitToHeight="0" fitToWidth="1" horizontalDpi="600" verticalDpi="600" orientation="portrait" paperSize="9" scale="92"/>
</worksheet>
</file>

<file path=xl/worksheets/sheet13.xml><?xml version="1.0" encoding="utf-8"?>
<worksheet xmlns="http://schemas.openxmlformats.org/spreadsheetml/2006/main" xmlns:r="http://schemas.openxmlformats.org/officeDocument/2006/relationships">
  <sheetPr>
    <tabColor indexed="13"/>
  </sheetPr>
  <dimension ref="A1:B1265"/>
  <sheetViews>
    <sheetView zoomScalePageLayoutView="0" workbookViewId="0" topLeftCell="A1219">
      <selection activeCell="C5" sqref="C5"/>
    </sheetView>
  </sheetViews>
  <sheetFormatPr defaultColWidth="9.00390625" defaultRowHeight="14.25"/>
  <cols>
    <col min="1" max="1" width="56.00390625" style="16" customWidth="1"/>
    <col min="2" max="2" width="16.50390625" style="17" customWidth="1"/>
    <col min="3" max="16384" width="9.00390625" style="16" customWidth="1"/>
  </cols>
  <sheetData>
    <row r="1" spans="1:2" ht="14.25">
      <c r="A1" s="18" t="s">
        <v>1621</v>
      </c>
      <c r="B1" s="19"/>
    </row>
    <row r="2" spans="1:2" ht="30" customHeight="1">
      <c r="A2" s="82" t="s">
        <v>1529</v>
      </c>
      <c r="B2" s="82"/>
    </row>
    <row r="3" spans="1:2" s="9" customFormat="1" ht="19.5" customHeight="1">
      <c r="A3" s="20"/>
      <c r="B3" s="21" t="s">
        <v>8</v>
      </c>
    </row>
    <row r="4" spans="1:2" s="9" customFormat="1" ht="21.75" customHeight="1">
      <c r="A4" s="22" t="s">
        <v>1622</v>
      </c>
      <c r="B4" s="23" t="s">
        <v>1382</v>
      </c>
    </row>
    <row r="5" spans="1:2" s="9" customFormat="1" ht="22.5" customHeight="1">
      <c r="A5" s="24" t="s">
        <v>1623</v>
      </c>
      <c r="B5" s="25">
        <f>SUM(B6,B18,B27,B38,B49,B60,B71,B79,B88,B101,B110,B121,B133,B140,B148,B154,B161,B168,B175,B182,B189,B197,B203,B209,B216,B231)</f>
        <v>15354</v>
      </c>
    </row>
    <row r="6" spans="1:2" s="9" customFormat="1" ht="13.5">
      <c r="A6" s="26" t="s">
        <v>72</v>
      </c>
      <c r="B6" s="27">
        <f>SUM(B7:B17)</f>
        <v>597</v>
      </c>
    </row>
    <row r="7" spans="1:2" s="9" customFormat="1" ht="13.5">
      <c r="A7" s="26" t="s">
        <v>73</v>
      </c>
      <c r="B7" s="27">
        <v>410</v>
      </c>
    </row>
    <row r="8" spans="1:2" s="9" customFormat="1" ht="13.5">
      <c r="A8" s="26" t="s">
        <v>74</v>
      </c>
      <c r="B8" s="27">
        <v>0</v>
      </c>
    </row>
    <row r="9" spans="1:2" s="9" customFormat="1" ht="13.5">
      <c r="A9" s="28" t="s">
        <v>75</v>
      </c>
      <c r="B9" s="27">
        <v>0</v>
      </c>
    </row>
    <row r="10" spans="1:2" s="9" customFormat="1" ht="13.5">
      <c r="A10" s="28" t="s">
        <v>76</v>
      </c>
      <c r="B10" s="27">
        <v>10</v>
      </c>
    </row>
    <row r="11" spans="1:2" s="9" customFormat="1" ht="13.5">
      <c r="A11" s="28" t="s">
        <v>77</v>
      </c>
      <c r="B11" s="27">
        <v>0</v>
      </c>
    </row>
    <row r="12" spans="1:2" s="9" customFormat="1" ht="13.5">
      <c r="A12" s="24" t="s">
        <v>78</v>
      </c>
      <c r="B12" s="27">
        <v>10</v>
      </c>
    </row>
    <row r="13" spans="1:2" s="9" customFormat="1" ht="13.5">
      <c r="A13" s="24" t="s">
        <v>79</v>
      </c>
      <c r="B13" s="27">
        <v>45</v>
      </c>
    </row>
    <row r="14" spans="1:2" s="9" customFormat="1" ht="13.5">
      <c r="A14" s="24" t="s">
        <v>80</v>
      </c>
      <c r="B14" s="27">
        <v>32</v>
      </c>
    </row>
    <row r="15" spans="1:2" s="9" customFormat="1" ht="13.5">
      <c r="A15" s="24" t="s">
        <v>81</v>
      </c>
      <c r="B15" s="27">
        <v>7</v>
      </c>
    </row>
    <row r="16" spans="1:2" s="9" customFormat="1" ht="13.5">
      <c r="A16" s="24" t="s">
        <v>82</v>
      </c>
      <c r="B16" s="27">
        <v>73</v>
      </c>
    </row>
    <row r="17" spans="1:2" s="9" customFormat="1" ht="13.5">
      <c r="A17" s="24" t="s">
        <v>83</v>
      </c>
      <c r="B17" s="27">
        <v>10</v>
      </c>
    </row>
    <row r="18" spans="1:2" s="9" customFormat="1" ht="13.5">
      <c r="A18" s="26" t="s">
        <v>84</v>
      </c>
      <c r="B18" s="27">
        <f>SUM(B19:B26)</f>
        <v>295</v>
      </c>
    </row>
    <row r="19" spans="1:2" s="9" customFormat="1" ht="13.5">
      <c r="A19" s="26" t="s">
        <v>73</v>
      </c>
      <c r="B19" s="27">
        <v>194</v>
      </c>
    </row>
    <row r="20" spans="1:2" s="9" customFormat="1" ht="13.5">
      <c r="A20" s="26" t="s">
        <v>74</v>
      </c>
      <c r="B20" s="27">
        <v>0</v>
      </c>
    </row>
    <row r="21" spans="1:2" s="9" customFormat="1" ht="13.5">
      <c r="A21" s="28" t="s">
        <v>75</v>
      </c>
      <c r="B21" s="27">
        <v>0</v>
      </c>
    </row>
    <row r="22" spans="1:2" s="9" customFormat="1" ht="13.5">
      <c r="A22" s="28" t="s">
        <v>85</v>
      </c>
      <c r="B22" s="27">
        <v>6</v>
      </c>
    </row>
    <row r="23" spans="1:2" s="9" customFormat="1" ht="13.5">
      <c r="A23" s="28" t="s">
        <v>86</v>
      </c>
      <c r="B23" s="27">
        <v>21</v>
      </c>
    </row>
    <row r="24" spans="1:2" s="9" customFormat="1" ht="13.5">
      <c r="A24" s="28" t="s">
        <v>87</v>
      </c>
      <c r="B24" s="27">
        <v>45</v>
      </c>
    </row>
    <row r="25" spans="1:2" s="9" customFormat="1" ht="13.5">
      <c r="A25" s="28" t="s">
        <v>82</v>
      </c>
      <c r="B25" s="27">
        <v>21</v>
      </c>
    </row>
    <row r="26" spans="1:2" s="9" customFormat="1" ht="13.5">
      <c r="A26" s="28" t="s">
        <v>88</v>
      </c>
      <c r="B26" s="27">
        <v>8</v>
      </c>
    </row>
    <row r="27" spans="1:2" s="9" customFormat="1" ht="13.5">
      <c r="A27" s="26" t="s">
        <v>89</v>
      </c>
      <c r="B27" s="27">
        <f>SUM(B28:B37)</f>
        <v>6709</v>
      </c>
    </row>
    <row r="28" spans="1:2" s="9" customFormat="1" ht="13.5">
      <c r="A28" s="26" t="s">
        <v>73</v>
      </c>
      <c r="B28" s="27">
        <v>3951</v>
      </c>
    </row>
    <row r="29" spans="1:2" s="9" customFormat="1" ht="13.5">
      <c r="A29" s="26" t="s">
        <v>74</v>
      </c>
      <c r="B29" s="27">
        <v>196</v>
      </c>
    </row>
    <row r="30" spans="1:2" s="9" customFormat="1" ht="13.5">
      <c r="A30" s="28" t="s">
        <v>75</v>
      </c>
      <c r="B30" s="27">
        <v>10</v>
      </c>
    </row>
    <row r="31" spans="1:2" s="9" customFormat="1" ht="13.5">
      <c r="A31" s="28" t="s">
        <v>90</v>
      </c>
      <c r="B31" s="27">
        <v>0</v>
      </c>
    </row>
    <row r="32" spans="1:2" s="9" customFormat="1" ht="13.5">
      <c r="A32" s="28" t="s">
        <v>1624</v>
      </c>
      <c r="B32" s="27">
        <v>0</v>
      </c>
    </row>
    <row r="33" spans="1:2" s="9" customFormat="1" ht="13.5">
      <c r="A33" s="29" t="s">
        <v>92</v>
      </c>
      <c r="B33" s="27">
        <v>290</v>
      </c>
    </row>
    <row r="34" spans="1:2" s="9" customFormat="1" ht="13.5">
      <c r="A34" s="26" t="s">
        <v>93</v>
      </c>
      <c r="B34" s="27">
        <v>250</v>
      </c>
    </row>
    <row r="35" spans="1:2" s="9" customFormat="1" ht="13.5">
      <c r="A35" s="28" t="s">
        <v>94</v>
      </c>
      <c r="B35" s="27">
        <v>0</v>
      </c>
    </row>
    <row r="36" spans="1:2" s="9" customFormat="1" ht="13.5">
      <c r="A36" s="28" t="s">
        <v>82</v>
      </c>
      <c r="B36" s="27">
        <v>1502</v>
      </c>
    </row>
    <row r="37" spans="1:2" s="9" customFormat="1" ht="13.5">
      <c r="A37" s="28" t="s">
        <v>1625</v>
      </c>
      <c r="B37" s="27">
        <v>510</v>
      </c>
    </row>
    <row r="38" spans="1:2" s="9" customFormat="1" ht="13.5">
      <c r="A38" s="26" t="s">
        <v>96</v>
      </c>
      <c r="B38" s="27">
        <f>SUM(B39:B48)</f>
        <v>278</v>
      </c>
    </row>
    <row r="39" spans="1:2" s="9" customFormat="1" ht="13.5">
      <c r="A39" s="26" t="s">
        <v>73</v>
      </c>
      <c r="B39" s="27">
        <v>200</v>
      </c>
    </row>
    <row r="40" spans="1:2" s="9" customFormat="1" ht="13.5">
      <c r="A40" s="26" t="s">
        <v>74</v>
      </c>
      <c r="B40" s="27">
        <v>50</v>
      </c>
    </row>
    <row r="41" spans="1:2" s="9" customFormat="1" ht="13.5">
      <c r="A41" s="28" t="s">
        <v>75</v>
      </c>
      <c r="B41" s="27">
        <v>0</v>
      </c>
    </row>
    <row r="42" spans="1:2" s="9" customFormat="1" ht="13.5">
      <c r="A42" s="28" t="s">
        <v>97</v>
      </c>
      <c r="B42" s="27">
        <v>0</v>
      </c>
    </row>
    <row r="43" spans="1:2" s="9" customFormat="1" ht="13.5">
      <c r="A43" s="28" t="s">
        <v>98</v>
      </c>
      <c r="B43" s="27">
        <v>0</v>
      </c>
    </row>
    <row r="44" spans="1:2" s="9" customFormat="1" ht="13.5">
      <c r="A44" s="26" t="s">
        <v>99</v>
      </c>
      <c r="B44" s="27">
        <v>0</v>
      </c>
    </row>
    <row r="45" spans="1:2" s="9" customFormat="1" ht="13.5">
      <c r="A45" s="26" t="s">
        <v>100</v>
      </c>
      <c r="B45" s="27">
        <v>0</v>
      </c>
    </row>
    <row r="46" spans="1:2" s="9" customFormat="1" ht="13.5">
      <c r="A46" s="26" t="s">
        <v>101</v>
      </c>
      <c r="B46" s="27">
        <v>0</v>
      </c>
    </row>
    <row r="47" spans="1:2" s="9" customFormat="1" ht="13.5">
      <c r="A47" s="26" t="s">
        <v>82</v>
      </c>
      <c r="B47" s="27">
        <v>8</v>
      </c>
    </row>
    <row r="48" spans="1:2" s="9" customFormat="1" ht="13.5">
      <c r="A48" s="28" t="s">
        <v>102</v>
      </c>
      <c r="B48" s="27">
        <v>20</v>
      </c>
    </row>
    <row r="49" spans="1:2" s="9" customFormat="1" ht="13.5">
      <c r="A49" s="28" t="s">
        <v>103</v>
      </c>
      <c r="B49" s="27">
        <f>SUM(B50:B59)</f>
        <v>225</v>
      </c>
    </row>
    <row r="50" spans="1:2" s="9" customFormat="1" ht="13.5">
      <c r="A50" s="28" t="s">
        <v>73</v>
      </c>
      <c r="B50" s="27">
        <v>115</v>
      </c>
    </row>
    <row r="51" spans="1:2" s="9" customFormat="1" ht="13.5">
      <c r="A51" s="24" t="s">
        <v>74</v>
      </c>
      <c r="B51" s="27">
        <v>0</v>
      </c>
    </row>
    <row r="52" spans="1:2" s="9" customFormat="1" ht="13.5">
      <c r="A52" s="26" t="s">
        <v>75</v>
      </c>
      <c r="B52" s="27">
        <v>0</v>
      </c>
    </row>
    <row r="53" spans="1:2" s="9" customFormat="1" ht="13.5">
      <c r="A53" s="26" t="s">
        <v>104</v>
      </c>
      <c r="B53" s="27">
        <v>0</v>
      </c>
    </row>
    <row r="54" spans="1:2" s="9" customFormat="1" ht="13.5">
      <c r="A54" s="26" t="s">
        <v>105</v>
      </c>
      <c r="B54" s="27">
        <v>65</v>
      </c>
    </row>
    <row r="55" spans="1:2" s="9" customFormat="1" ht="13.5">
      <c r="A55" s="28" t="s">
        <v>106</v>
      </c>
      <c r="B55" s="27">
        <v>0</v>
      </c>
    </row>
    <row r="56" spans="1:2" s="9" customFormat="1" ht="13.5">
      <c r="A56" s="28" t="s">
        <v>107</v>
      </c>
      <c r="B56" s="27">
        <v>0</v>
      </c>
    </row>
    <row r="57" spans="1:2" s="9" customFormat="1" ht="13.5">
      <c r="A57" s="28" t="s">
        <v>108</v>
      </c>
      <c r="B57" s="27">
        <v>0</v>
      </c>
    </row>
    <row r="58" spans="1:2" s="9" customFormat="1" ht="13.5">
      <c r="A58" s="26" t="s">
        <v>82</v>
      </c>
      <c r="B58" s="27">
        <v>30</v>
      </c>
    </row>
    <row r="59" spans="1:2" s="9" customFormat="1" ht="13.5">
      <c r="A59" s="28" t="s">
        <v>109</v>
      </c>
      <c r="B59" s="27">
        <v>15</v>
      </c>
    </row>
    <row r="60" spans="1:2" s="9" customFormat="1" ht="13.5">
      <c r="A60" s="29" t="s">
        <v>110</v>
      </c>
      <c r="B60" s="27">
        <f>SUM(B61:B70)</f>
        <v>1368</v>
      </c>
    </row>
    <row r="61" spans="1:2" s="9" customFormat="1" ht="13.5">
      <c r="A61" s="28" t="s">
        <v>73</v>
      </c>
      <c r="B61" s="27">
        <v>621</v>
      </c>
    </row>
    <row r="62" spans="1:2" s="9" customFormat="1" ht="13.5">
      <c r="A62" s="24" t="s">
        <v>74</v>
      </c>
      <c r="B62" s="27">
        <v>235</v>
      </c>
    </row>
    <row r="63" spans="1:2" s="9" customFormat="1" ht="13.5">
      <c r="A63" s="24" t="s">
        <v>75</v>
      </c>
      <c r="B63" s="27">
        <v>0</v>
      </c>
    </row>
    <row r="64" spans="1:2" s="9" customFormat="1" ht="13.5">
      <c r="A64" s="24" t="s">
        <v>111</v>
      </c>
      <c r="B64" s="27">
        <v>15</v>
      </c>
    </row>
    <row r="65" spans="1:2" s="9" customFormat="1" ht="13.5">
      <c r="A65" s="24" t="s">
        <v>112</v>
      </c>
      <c r="B65" s="27">
        <v>7</v>
      </c>
    </row>
    <row r="66" spans="1:2" s="9" customFormat="1" ht="13.5">
      <c r="A66" s="24" t="s">
        <v>113</v>
      </c>
      <c r="B66" s="27">
        <v>10</v>
      </c>
    </row>
    <row r="67" spans="1:2" s="9" customFormat="1" ht="13.5">
      <c r="A67" s="26" t="s">
        <v>114</v>
      </c>
      <c r="B67" s="27">
        <v>12</v>
      </c>
    </row>
    <row r="68" spans="1:2" s="9" customFormat="1" ht="13.5">
      <c r="A68" s="28" t="s">
        <v>115</v>
      </c>
      <c r="B68" s="27">
        <v>0</v>
      </c>
    </row>
    <row r="69" spans="1:2" s="9" customFormat="1" ht="13.5">
      <c r="A69" s="28" t="s">
        <v>82</v>
      </c>
      <c r="B69" s="27">
        <v>368</v>
      </c>
    </row>
    <row r="70" spans="1:2" s="9" customFormat="1" ht="13.5">
      <c r="A70" s="28" t="s">
        <v>116</v>
      </c>
      <c r="B70" s="27">
        <v>100</v>
      </c>
    </row>
    <row r="71" spans="1:2" s="9" customFormat="1" ht="13.5">
      <c r="A71" s="26" t="s">
        <v>117</v>
      </c>
      <c r="B71" s="27">
        <f>SUM(B72:B78)</f>
        <v>0</v>
      </c>
    </row>
    <row r="72" spans="1:2" s="9" customFormat="1" ht="13.5">
      <c r="A72" s="26" t="s">
        <v>73</v>
      </c>
      <c r="B72" s="27">
        <v>0</v>
      </c>
    </row>
    <row r="73" spans="1:2" s="9" customFormat="1" ht="13.5">
      <c r="A73" s="26" t="s">
        <v>74</v>
      </c>
      <c r="B73" s="27">
        <v>0</v>
      </c>
    </row>
    <row r="74" spans="1:2" s="9" customFormat="1" ht="13.5">
      <c r="A74" s="28" t="s">
        <v>75</v>
      </c>
      <c r="B74" s="27">
        <v>0</v>
      </c>
    </row>
    <row r="75" spans="1:2" s="9" customFormat="1" ht="13.5">
      <c r="A75" s="26" t="s">
        <v>114</v>
      </c>
      <c r="B75" s="27">
        <v>0</v>
      </c>
    </row>
    <row r="76" spans="1:2" s="9" customFormat="1" ht="13.5">
      <c r="A76" s="28" t="s">
        <v>1626</v>
      </c>
      <c r="B76" s="27">
        <v>0</v>
      </c>
    </row>
    <row r="77" spans="1:2" s="9" customFormat="1" ht="13.5">
      <c r="A77" s="28" t="s">
        <v>82</v>
      </c>
      <c r="B77" s="27">
        <v>0</v>
      </c>
    </row>
    <row r="78" spans="1:2" s="9" customFormat="1" ht="13.5">
      <c r="A78" s="28" t="s">
        <v>123</v>
      </c>
      <c r="B78" s="27">
        <v>0</v>
      </c>
    </row>
    <row r="79" spans="1:2" s="9" customFormat="1" ht="13.5">
      <c r="A79" s="28" t="s">
        <v>124</v>
      </c>
      <c r="B79" s="27">
        <f>SUM(B80:B87)</f>
        <v>328</v>
      </c>
    </row>
    <row r="80" spans="1:2" s="9" customFormat="1" ht="13.5">
      <c r="A80" s="26" t="s">
        <v>73</v>
      </c>
      <c r="B80" s="27">
        <v>118</v>
      </c>
    </row>
    <row r="81" spans="1:2" s="9" customFormat="1" ht="13.5">
      <c r="A81" s="26" t="s">
        <v>74</v>
      </c>
      <c r="B81" s="27">
        <v>10</v>
      </c>
    </row>
    <row r="82" spans="1:2" s="9" customFormat="1" ht="13.5">
      <c r="A82" s="26" t="s">
        <v>75</v>
      </c>
      <c r="B82" s="27">
        <v>0</v>
      </c>
    </row>
    <row r="83" spans="1:2" s="9" customFormat="1" ht="13.5">
      <c r="A83" s="30" t="s">
        <v>125</v>
      </c>
      <c r="B83" s="27">
        <v>125</v>
      </c>
    </row>
    <row r="84" spans="1:2" s="9" customFormat="1" ht="13.5">
      <c r="A84" s="28" t="s">
        <v>126</v>
      </c>
      <c r="B84" s="27">
        <v>10</v>
      </c>
    </row>
    <row r="85" spans="1:2" s="9" customFormat="1" ht="13.5">
      <c r="A85" s="28" t="s">
        <v>114</v>
      </c>
      <c r="B85" s="27">
        <v>10</v>
      </c>
    </row>
    <row r="86" spans="1:2" s="9" customFormat="1" ht="13.5">
      <c r="A86" s="28" t="s">
        <v>82</v>
      </c>
      <c r="B86" s="27">
        <v>47</v>
      </c>
    </row>
    <row r="87" spans="1:2" s="9" customFormat="1" ht="13.5">
      <c r="A87" s="24" t="s">
        <v>127</v>
      </c>
      <c r="B87" s="27">
        <v>8</v>
      </c>
    </row>
    <row r="88" spans="1:2" s="9" customFormat="1" ht="13.5">
      <c r="A88" s="26" t="s">
        <v>128</v>
      </c>
      <c r="B88" s="27">
        <f>SUM(B89:B100)</f>
        <v>0</v>
      </c>
    </row>
    <row r="89" spans="1:2" s="9" customFormat="1" ht="13.5">
      <c r="A89" s="26" t="s">
        <v>73</v>
      </c>
      <c r="B89" s="27">
        <v>0</v>
      </c>
    </row>
    <row r="90" spans="1:2" s="9" customFormat="1" ht="13.5">
      <c r="A90" s="28" t="s">
        <v>74</v>
      </c>
      <c r="B90" s="27">
        <v>0</v>
      </c>
    </row>
    <row r="91" spans="1:2" s="9" customFormat="1" ht="13.5">
      <c r="A91" s="28" t="s">
        <v>75</v>
      </c>
      <c r="B91" s="27">
        <v>0</v>
      </c>
    </row>
    <row r="92" spans="1:2" s="9" customFormat="1" ht="13.5">
      <c r="A92" s="26" t="s">
        <v>129</v>
      </c>
      <c r="B92" s="27">
        <v>0</v>
      </c>
    </row>
    <row r="93" spans="1:2" s="9" customFormat="1" ht="13.5">
      <c r="A93" s="26" t="s">
        <v>130</v>
      </c>
      <c r="B93" s="27">
        <v>0</v>
      </c>
    </row>
    <row r="94" spans="1:2" s="9" customFormat="1" ht="13.5">
      <c r="A94" s="26" t="s">
        <v>114</v>
      </c>
      <c r="B94" s="27">
        <v>0</v>
      </c>
    </row>
    <row r="95" spans="1:2" s="9" customFormat="1" ht="13.5">
      <c r="A95" s="26" t="s">
        <v>131</v>
      </c>
      <c r="B95" s="27">
        <v>0</v>
      </c>
    </row>
    <row r="96" spans="1:2" s="9" customFormat="1" ht="13.5">
      <c r="A96" s="26" t="s">
        <v>132</v>
      </c>
      <c r="B96" s="27">
        <v>0</v>
      </c>
    </row>
    <row r="97" spans="1:2" s="9" customFormat="1" ht="13.5">
      <c r="A97" s="26" t="s">
        <v>133</v>
      </c>
      <c r="B97" s="27">
        <v>0</v>
      </c>
    </row>
    <row r="98" spans="1:2" s="9" customFormat="1" ht="13.5">
      <c r="A98" s="26" t="s">
        <v>134</v>
      </c>
      <c r="B98" s="27">
        <v>0</v>
      </c>
    </row>
    <row r="99" spans="1:2" s="9" customFormat="1" ht="13.5">
      <c r="A99" s="28" t="s">
        <v>82</v>
      </c>
      <c r="B99" s="27">
        <v>0</v>
      </c>
    </row>
    <row r="100" spans="1:2" s="9" customFormat="1" ht="13.5">
      <c r="A100" s="28" t="s">
        <v>135</v>
      </c>
      <c r="B100" s="27">
        <v>0</v>
      </c>
    </row>
    <row r="101" spans="1:2" s="9" customFormat="1" ht="13.5">
      <c r="A101" s="31" t="s">
        <v>142</v>
      </c>
      <c r="B101" s="27">
        <f>SUM(B102:B109)</f>
        <v>668</v>
      </c>
    </row>
    <row r="102" spans="1:2" s="9" customFormat="1" ht="13.5">
      <c r="A102" s="26" t="s">
        <v>73</v>
      </c>
      <c r="B102" s="27">
        <v>411</v>
      </c>
    </row>
    <row r="103" spans="1:2" s="9" customFormat="1" ht="13.5">
      <c r="A103" s="26" t="s">
        <v>74</v>
      </c>
      <c r="B103" s="27">
        <v>90</v>
      </c>
    </row>
    <row r="104" spans="1:2" s="9" customFormat="1" ht="13.5">
      <c r="A104" s="26" t="s">
        <v>75</v>
      </c>
      <c r="B104" s="27">
        <v>0</v>
      </c>
    </row>
    <row r="105" spans="1:2" s="9" customFormat="1" ht="13.5">
      <c r="A105" s="28" t="s">
        <v>143</v>
      </c>
      <c r="B105" s="27">
        <v>0</v>
      </c>
    </row>
    <row r="106" spans="1:2" s="9" customFormat="1" ht="13.5">
      <c r="A106" s="28" t="s">
        <v>144</v>
      </c>
      <c r="B106" s="27">
        <v>120</v>
      </c>
    </row>
    <row r="107" spans="1:2" s="9" customFormat="1" ht="13.5">
      <c r="A107" s="28" t="s">
        <v>145</v>
      </c>
      <c r="B107" s="27">
        <v>0</v>
      </c>
    </row>
    <row r="108" spans="1:2" s="9" customFormat="1" ht="13.5">
      <c r="A108" s="26" t="s">
        <v>82</v>
      </c>
      <c r="B108" s="27">
        <v>30</v>
      </c>
    </row>
    <row r="109" spans="1:2" s="9" customFormat="1" ht="13.5">
      <c r="A109" s="26" t="s">
        <v>146</v>
      </c>
      <c r="B109" s="27">
        <v>17</v>
      </c>
    </row>
    <row r="110" spans="1:2" s="9" customFormat="1" ht="13.5">
      <c r="A110" s="24" t="s">
        <v>147</v>
      </c>
      <c r="B110" s="27">
        <f>SUM(B111:B120)</f>
        <v>344</v>
      </c>
    </row>
    <row r="111" spans="1:2" s="9" customFormat="1" ht="13.5">
      <c r="A111" s="26" t="s">
        <v>73</v>
      </c>
      <c r="B111" s="27">
        <v>210</v>
      </c>
    </row>
    <row r="112" spans="1:2" s="9" customFormat="1" ht="13.5">
      <c r="A112" s="26" t="s">
        <v>74</v>
      </c>
      <c r="B112" s="27">
        <v>6</v>
      </c>
    </row>
    <row r="113" spans="1:2" s="9" customFormat="1" ht="13.5">
      <c r="A113" s="26" t="s">
        <v>75</v>
      </c>
      <c r="B113" s="27">
        <v>0</v>
      </c>
    </row>
    <row r="114" spans="1:2" s="9" customFormat="1" ht="13.5">
      <c r="A114" s="28" t="s">
        <v>148</v>
      </c>
      <c r="B114" s="27">
        <v>0</v>
      </c>
    </row>
    <row r="115" spans="1:2" s="9" customFormat="1" ht="13.5">
      <c r="A115" s="28" t="s">
        <v>149</v>
      </c>
      <c r="B115" s="27">
        <v>0</v>
      </c>
    </row>
    <row r="116" spans="1:2" s="9" customFormat="1" ht="13.5">
      <c r="A116" s="28" t="s">
        <v>150</v>
      </c>
      <c r="B116" s="27">
        <v>0</v>
      </c>
    </row>
    <row r="117" spans="1:2" s="9" customFormat="1" ht="13.5">
      <c r="A117" s="26" t="s">
        <v>151</v>
      </c>
      <c r="B117" s="27">
        <v>0</v>
      </c>
    </row>
    <row r="118" spans="1:2" s="9" customFormat="1" ht="13.5">
      <c r="A118" s="26" t="s">
        <v>152</v>
      </c>
      <c r="B118" s="27">
        <v>48</v>
      </c>
    </row>
    <row r="119" spans="1:2" s="9" customFormat="1" ht="13.5">
      <c r="A119" s="26" t="s">
        <v>82</v>
      </c>
      <c r="B119" s="27">
        <v>65</v>
      </c>
    </row>
    <row r="120" spans="1:2" s="9" customFormat="1" ht="13.5">
      <c r="A120" s="28" t="s">
        <v>153</v>
      </c>
      <c r="B120" s="27">
        <v>15</v>
      </c>
    </row>
    <row r="121" spans="1:2" s="9" customFormat="1" ht="13.5">
      <c r="A121" s="28" t="s">
        <v>154</v>
      </c>
      <c r="B121" s="27">
        <f>SUM(B122:B132)</f>
        <v>15</v>
      </c>
    </row>
    <row r="122" spans="1:2" s="9" customFormat="1" ht="13.5">
      <c r="A122" s="28" t="s">
        <v>73</v>
      </c>
      <c r="B122" s="27">
        <v>0</v>
      </c>
    </row>
    <row r="123" spans="1:2" s="9" customFormat="1" ht="13.5">
      <c r="A123" s="24" t="s">
        <v>74</v>
      </c>
      <c r="B123" s="27">
        <v>0</v>
      </c>
    </row>
    <row r="124" spans="1:2" s="9" customFormat="1" ht="13.5">
      <c r="A124" s="26" t="s">
        <v>75</v>
      </c>
      <c r="B124" s="27">
        <v>0</v>
      </c>
    </row>
    <row r="125" spans="1:2" s="9" customFormat="1" ht="13.5">
      <c r="A125" s="26" t="s">
        <v>155</v>
      </c>
      <c r="B125" s="27">
        <v>0</v>
      </c>
    </row>
    <row r="126" spans="1:2" s="9" customFormat="1" ht="13.5">
      <c r="A126" s="26" t="s">
        <v>1627</v>
      </c>
      <c r="B126" s="27">
        <v>0</v>
      </c>
    </row>
    <row r="127" spans="1:2" s="9" customFormat="1" ht="13.5">
      <c r="A127" s="28" t="s">
        <v>1628</v>
      </c>
      <c r="B127" s="27">
        <v>0</v>
      </c>
    </row>
    <row r="128" spans="1:2" s="9" customFormat="1" ht="13.5">
      <c r="A128" s="26" t="s">
        <v>159</v>
      </c>
      <c r="B128" s="27">
        <v>0</v>
      </c>
    </row>
    <row r="129" spans="1:2" s="9" customFormat="1" ht="13.5">
      <c r="A129" s="26" t="s">
        <v>160</v>
      </c>
      <c r="B129" s="27">
        <v>0</v>
      </c>
    </row>
    <row r="130" spans="1:2" s="9" customFormat="1" ht="13.5">
      <c r="A130" s="26" t="s">
        <v>161</v>
      </c>
      <c r="B130" s="27">
        <v>0</v>
      </c>
    </row>
    <row r="131" spans="1:2" s="9" customFormat="1" ht="13.5">
      <c r="A131" s="26" t="s">
        <v>82</v>
      </c>
      <c r="B131" s="27">
        <v>0</v>
      </c>
    </row>
    <row r="132" spans="1:2" s="9" customFormat="1" ht="13.5">
      <c r="A132" s="26" t="s">
        <v>162</v>
      </c>
      <c r="B132" s="27">
        <v>15</v>
      </c>
    </row>
    <row r="133" spans="1:2" s="9" customFormat="1" ht="13.5">
      <c r="A133" s="26" t="s">
        <v>163</v>
      </c>
      <c r="B133" s="27">
        <f>SUM(B134:B139)</f>
        <v>0</v>
      </c>
    </row>
    <row r="134" spans="1:2" s="9" customFormat="1" ht="13.5">
      <c r="A134" s="26" t="s">
        <v>73</v>
      </c>
      <c r="B134" s="27">
        <v>0</v>
      </c>
    </row>
    <row r="135" spans="1:2" s="9" customFormat="1" ht="13.5">
      <c r="A135" s="26" t="s">
        <v>74</v>
      </c>
      <c r="B135" s="27">
        <v>0</v>
      </c>
    </row>
    <row r="136" spans="1:2" s="9" customFormat="1" ht="13.5">
      <c r="A136" s="28" t="s">
        <v>75</v>
      </c>
      <c r="B136" s="27">
        <v>0</v>
      </c>
    </row>
    <row r="137" spans="1:2" s="9" customFormat="1" ht="13.5">
      <c r="A137" s="28" t="s">
        <v>164</v>
      </c>
      <c r="B137" s="27">
        <v>0</v>
      </c>
    </row>
    <row r="138" spans="1:2" s="9" customFormat="1" ht="13.5">
      <c r="A138" s="28" t="s">
        <v>82</v>
      </c>
      <c r="B138" s="27">
        <v>0</v>
      </c>
    </row>
    <row r="139" spans="1:2" s="9" customFormat="1" ht="13.5">
      <c r="A139" s="24" t="s">
        <v>165</v>
      </c>
      <c r="B139" s="27">
        <v>0</v>
      </c>
    </row>
    <row r="140" spans="1:2" s="9" customFormat="1" ht="13.5">
      <c r="A140" s="26" t="s">
        <v>166</v>
      </c>
      <c r="B140" s="27">
        <f>SUM(B141:B147)</f>
        <v>0</v>
      </c>
    </row>
    <row r="141" spans="1:2" s="9" customFormat="1" ht="13.5">
      <c r="A141" s="26" t="s">
        <v>73</v>
      </c>
      <c r="B141" s="27">
        <v>0</v>
      </c>
    </row>
    <row r="142" spans="1:2" s="9" customFormat="1" ht="13.5">
      <c r="A142" s="28" t="s">
        <v>74</v>
      </c>
      <c r="B142" s="27">
        <v>0</v>
      </c>
    </row>
    <row r="143" spans="1:2" s="9" customFormat="1" ht="13.5">
      <c r="A143" s="28" t="s">
        <v>75</v>
      </c>
      <c r="B143" s="27">
        <v>0</v>
      </c>
    </row>
    <row r="144" spans="1:2" s="9" customFormat="1" ht="13.5">
      <c r="A144" s="28" t="s">
        <v>167</v>
      </c>
      <c r="B144" s="27">
        <v>0</v>
      </c>
    </row>
    <row r="145" spans="1:2" s="9" customFormat="1" ht="13.5">
      <c r="A145" s="24" t="s">
        <v>168</v>
      </c>
      <c r="B145" s="27">
        <v>0</v>
      </c>
    </row>
    <row r="146" spans="1:2" s="9" customFormat="1" ht="13.5">
      <c r="A146" s="26" t="s">
        <v>82</v>
      </c>
      <c r="B146" s="27">
        <v>0</v>
      </c>
    </row>
    <row r="147" spans="1:2" s="9" customFormat="1" ht="13.5">
      <c r="A147" s="26" t="s">
        <v>169</v>
      </c>
      <c r="B147" s="27">
        <v>0</v>
      </c>
    </row>
    <row r="148" spans="1:2" s="9" customFormat="1" ht="13.5">
      <c r="A148" s="28" t="s">
        <v>170</v>
      </c>
      <c r="B148" s="27">
        <f>SUM(B149:B153)</f>
        <v>78</v>
      </c>
    </row>
    <row r="149" spans="1:2" s="9" customFormat="1" ht="13.5">
      <c r="A149" s="28" t="s">
        <v>73</v>
      </c>
      <c r="B149" s="27">
        <v>48</v>
      </c>
    </row>
    <row r="150" spans="1:2" s="9" customFormat="1" ht="13.5">
      <c r="A150" s="28" t="s">
        <v>74</v>
      </c>
      <c r="B150" s="27">
        <v>0</v>
      </c>
    </row>
    <row r="151" spans="1:2" s="9" customFormat="1" ht="13.5">
      <c r="A151" s="26" t="s">
        <v>75</v>
      </c>
      <c r="B151" s="27">
        <v>0</v>
      </c>
    </row>
    <row r="152" spans="1:2" s="9" customFormat="1" ht="13.5">
      <c r="A152" s="29" t="s">
        <v>171</v>
      </c>
      <c r="B152" s="27">
        <v>20</v>
      </c>
    </row>
    <row r="153" spans="1:2" s="9" customFormat="1" ht="13.5">
      <c r="A153" s="26" t="s">
        <v>172</v>
      </c>
      <c r="B153" s="27">
        <v>10</v>
      </c>
    </row>
    <row r="154" spans="1:2" s="9" customFormat="1" ht="13.5">
      <c r="A154" s="28" t="s">
        <v>173</v>
      </c>
      <c r="B154" s="27">
        <f>SUM(B155:B160)</f>
        <v>34</v>
      </c>
    </row>
    <row r="155" spans="1:2" s="9" customFormat="1" ht="13.5">
      <c r="A155" s="28" t="s">
        <v>73</v>
      </c>
      <c r="B155" s="27">
        <v>20</v>
      </c>
    </row>
    <row r="156" spans="1:2" s="9" customFormat="1" ht="13.5">
      <c r="A156" s="28" t="s">
        <v>74</v>
      </c>
      <c r="B156" s="27">
        <v>0</v>
      </c>
    </row>
    <row r="157" spans="1:2" s="9" customFormat="1" ht="13.5">
      <c r="A157" s="24" t="s">
        <v>75</v>
      </c>
      <c r="B157" s="27">
        <v>0</v>
      </c>
    </row>
    <row r="158" spans="1:2" s="9" customFormat="1" ht="13.5">
      <c r="A158" s="26" t="s">
        <v>87</v>
      </c>
      <c r="B158" s="32">
        <v>0</v>
      </c>
    </row>
    <row r="159" spans="1:2" s="9" customFormat="1" ht="13.5">
      <c r="A159" s="26" t="s">
        <v>82</v>
      </c>
      <c r="B159" s="27">
        <v>13</v>
      </c>
    </row>
    <row r="160" spans="1:2" s="9" customFormat="1" ht="13.5">
      <c r="A160" s="26" t="s">
        <v>174</v>
      </c>
      <c r="B160" s="27">
        <v>1</v>
      </c>
    </row>
    <row r="161" spans="1:2" s="9" customFormat="1" ht="13.5">
      <c r="A161" s="28" t="s">
        <v>175</v>
      </c>
      <c r="B161" s="27">
        <f>SUM(B162:B167)</f>
        <v>385</v>
      </c>
    </row>
    <row r="162" spans="1:2" s="9" customFormat="1" ht="13.5">
      <c r="A162" s="28" t="s">
        <v>73</v>
      </c>
      <c r="B162" s="27">
        <v>206</v>
      </c>
    </row>
    <row r="163" spans="1:2" s="9" customFormat="1" ht="13.5">
      <c r="A163" s="28" t="s">
        <v>74</v>
      </c>
      <c r="B163" s="27">
        <v>40</v>
      </c>
    </row>
    <row r="164" spans="1:2" s="9" customFormat="1" ht="13.5">
      <c r="A164" s="26" t="s">
        <v>75</v>
      </c>
      <c r="B164" s="27">
        <v>0</v>
      </c>
    </row>
    <row r="165" spans="1:2" s="9" customFormat="1" ht="13.5">
      <c r="A165" s="26" t="s">
        <v>176</v>
      </c>
      <c r="B165" s="27">
        <v>28</v>
      </c>
    </row>
    <row r="166" spans="1:2" s="9" customFormat="1" ht="13.5">
      <c r="A166" s="28" t="s">
        <v>82</v>
      </c>
      <c r="B166" s="27">
        <v>11</v>
      </c>
    </row>
    <row r="167" spans="1:2" s="9" customFormat="1" ht="13.5">
      <c r="A167" s="28" t="s">
        <v>177</v>
      </c>
      <c r="B167" s="27">
        <v>100</v>
      </c>
    </row>
    <row r="168" spans="1:2" s="9" customFormat="1" ht="13.5">
      <c r="A168" s="28" t="s">
        <v>1629</v>
      </c>
      <c r="B168" s="27">
        <f>SUM(B169:B174)</f>
        <v>1851</v>
      </c>
    </row>
    <row r="169" spans="1:2" s="9" customFormat="1" ht="13.5">
      <c r="A169" s="28" t="s">
        <v>73</v>
      </c>
      <c r="B169" s="27">
        <v>1407</v>
      </c>
    </row>
    <row r="170" spans="1:2" s="9" customFormat="1" ht="13.5">
      <c r="A170" s="26" t="s">
        <v>74</v>
      </c>
      <c r="B170" s="27">
        <v>100</v>
      </c>
    </row>
    <row r="171" spans="1:2" s="9" customFormat="1" ht="13.5">
      <c r="A171" s="26" t="s">
        <v>75</v>
      </c>
      <c r="B171" s="27">
        <v>0</v>
      </c>
    </row>
    <row r="172" spans="1:2" s="9" customFormat="1" ht="13.5">
      <c r="A172" s="26" t="s">
        <v>179</v>
      </c>
      <c r="B172" s="27">
        <v>0</v>
      </c>
    </row>
    <row r="173" spans="1:2" s="9" customFormat="1" ht="13.5">
      <c r="A173" s="28" t="s">
        <v>82</v>
      </c>
      <c r="B173" s="27">
        <v>56</v>
      </c>
    </row>
    <row r="174" spans="1:2" s="9" customFormat="1" ht="13.5">
      <c r="A174" s="28" t="s">
        <v>1630</v>
      </c>
      <c r="B174" s="27">
        <v>288</v>
      </c>
    </row>
    <row r="175" spans="1:2" s="9" customFormat="1" ht="13.5">
      <c r="A175" s="28" t="s">
        <v>181</v>
      </c>
      <c r="B175" s="27">
        <f>SUM(B176:B181)</f>
        <v>380</v>
      </c>
    </row>
    <row r="176" spans="1:2" s="9" customFormat="1" ht="13.5">
      <c r="A176" s="26" t="s">
        <v>73</v>
      </c>
      <c r="B176" s="27">
        <v>150</v>
      </c>
    </row>
    <row r="177" spans="1:2" s="9" customFormat="1" ht="13.5">
      <c r="A177" s="26" t="s">
        <v>74</v>
      </c>
      <c r="B177" s="27">
        <v>140</v>
      </c>
    </row>
    <row r="178" spans="1:2" s="9" customFormat="1" ht="13.5">
      <c r="A178" s="26" t="s">
        <v>75</v>
      </c>
      <c r="B178" s="27">
        <v>0</v>
      </c>
    </row>
    <row r="179" spans="1:2" s="9" customFormat="1" ht="13.5">
      <c r="A179" s="26" t="s">
        <v>182</v>
      </c>
      <c r="B179" s="27">
        <v>0</v>
      </c>
    </row>
    <row r="180" spans="1:2" s="9" customFormat="1" ht="13.5">
      <c r="A180" s="26" t="s">
        <v>82</v>
      </c>
      <c r="B180" s="27">
        <v>60</v>
      </c>
    </row>
    <row r="181" spans="1:2" s="9" customFormat="1" ht="13.5">
      <c r="A181" s="28" t="s">
        <v>183</v>
      </c>
      <c r="B181" s="27">
        <v>30</v>
      </c>
    </row>
    <row r="182" spans="1:2" s="9" customFormat="1" ht="13.5">
      <c r="A182" s="28" t="s">
        <v>184</v>
      </c>
      <c r="B182" s="27">
        <f>SUM(B183:B188)</f>
        <v>289</v>
      </c>
    </row>
    <row r="183" spans="1:2" s="9" customFormat="1" ht="13.5">
      <c r="A183" s="24" t="s">
        <v>73</v>
      </c>
      <c r="B183" s="27">
        <v>142</v>
      </c>
    </row>
    <row r="184" spans="1:2" s="9" customFormat="1" ht="13.5">
      <c r="A184" s="26" t="s">
        <v>74</v>
      </c>
      <c r="B184" s="27">
        <v>10</v>
      </c>
    </row>
    <row r="185" spans="1:2" s="9" customFormat="1" ht="13.5">
      <c r="A185" s="26" t="s">
        <v>75</v>
      </c>
      <c r="B185" s="27">
        <v>0</v>
      </c>
    </row>
    <row r="186" spans="1:2" s="9" customFormat="1" ht="13.5">
      <c r="A186" s="26" t="s">
        <v>185</v>
      </c>
      <c r="B186" s="27">
        <v>6</v>
      </c>
    </row>
    <row r="187" spans="1:2" s="9" customFormat="1" ht="13.5">
      <c r="A187" s="26" t="s">
        <v>82</v>
      </c>
      <c r="B187" s="27">
        <v>40</v>
      </c>
    </row>
    <row r="188" spans="1:2" s="9" customFormat="1" ht="13.5">
      <c r="A188" s="28" t="s">
        <v>186</v>
      </c>
      <c r="B188" s="27">
        <v>91</v>
      </c>
    </row>
    <row r="189" spans="1:2" s="9" customFormat="1" ht="13.5">
      <c r="A189" s="28" t="s">
        <v>187</v>
      </c>
      <c r="B189" s="27">
        <f>SUM(B190:B196)</f>
        <v>134</v>
      </c>
    </row>
    <row r="190" spans="1:2" s="9" customFormat="1" ht="13.5">
      <c r="A190" s="28" t="s">
        <v>73</v>
      </c>
      <c r="B190" s="27">
        <v>76</v>
      </c>
    </row>
    <row r="191" spans="1:2" s="9" customFormat="1" ht="13.5">
      <c r="A191" s="26" t="s">
        <v>74</v>
      </c>
      <c r="B191" s="27">
        <v>20</v>
      </c>
    </row>
    <row r="192" spans="1:2" s="9" customFormat="1" ht="13.5">
      <c r="A192" s="26" t="s">
        <v>75</v>
      </c>
      <c r="B192" s="27">
        <v>0</v>
      </c>
    </row>
    <row r="193" spans="1:2" s="9" customFormat="1" ht="13.5">
      <c r="A193" s="26" t="s">
        <v>188</v>
      </c>
      <c r="B193" s="27">
        <v>20</v>
      </c>
    </row>
    <row r="194" spans="1:2" s="9" customFormat="1" ht="13.5">
      <c r="A194" s="26" t="s">
        <v>189</v>
      </c>
      <c r="B194" s="27">
        <v>10</v>
      </c>
    </row>
    <row r="195" spans="1:2" s="9" customFormat="1" ht="13.5">
      <c r="A195" s="26" t="s">
        <v>82</v>
      </c>
      <c r="B195" s="32">
        <v>0</v>
      </c>
    </row>
    <row r="196" spans="1:2" s="9" customFormat="1" ht="13.5">
      <c r="A196" s="28" t="s">
        <v>190</v>
      </c>
      <c r="B196" s="32">
        <v>8</v>
      </c>
    </row>
    <row r="197" spans="1:2" s="9" customFormat="1" ht="13.5">
      <c r="A197" s="28" t="s">
        <v>191</v>
      </c>
      <c r="B197" s="32">
        <f>SUM(B198:B202)</f>
        <v>0</v>
      </c>
    </row>
    <row r="198" spans="1:2" s="9" customFormat="1" ht="13.5">
      <c r="A198" s="28" t="s">
        <v>73</v>
      </c>
      <c r="B198" s="27">
        <v>0</v>
      </c>
    </row>
    <row r="199" spans="1:2" s="9" customFormat="1" ht="13.5">
      <c r="A199" s="24" t="s">
        <v>74</v>
      </c>
      <c r="B199" s="27">
        <v>0</v>
      </c>
    </row>
    <row r="200" spans="1:2" s="9" customFormat="1" ht="13.5">
      <c r="A200" s="26" t="s">
        <v>75</v>
      </c>
      <c r="B200" s="33">
        <v>0</v>
      </c>
    </row>
    <row r="201" spans="1:2" s="9" customFormat="1" ht="13.5">
      <c r="A201" s="26" t="s">
        <v>82</v>
      </c>
      <c r="B201" s="33">
        <v>0</v>
      </c>
    </row>
    <row r="202" spans="1:2" s="9" customFormat="1" ht="13.5">
      <c r="A202" s="26" t="s">
        <v>192</v>
      </c>
      <c r="B202" s="33">
        <v>0</v>
      </c>
    </row>
    <row r="203" spans="1:2" s="9" customFormat="1" ht="13.5">
      <c r="A203" s="28" t="s">
        <v>193</v>
      </c>
      <c r="B203" s="33">
        <f>SUM(B204:B208)</f>
        <v>104</v>
      </c>
    </row>
    <row r="204" spans="1:2" s="9" customFormat="1" ht="13.5">
      <c r="A204" s="28" t="s">
        <v>73</v>
      </c>
      <c r="B204" s="34">
        <v>40</v>
      </c>
    </row>
    <row r="205" spans="1:2" s="9" customFormat="1" ht="13.5">
      <c r="A205" s="28" t="s">
        <v>74</v>
      </c>
      <c r="B205" s="34">
        <v>30</v>
      </c>
    </row>
    <row r="206" spans="1:2" s="9" customFormat="1" ht="13.5">
      <c r="A206" s="26" t="s">
        <v>75</v>
      </c>
      <c r="B206" s="34">
        <v>0</v>
      </c>
    </row>
    <row r="207" spans="1:2" s="9" customFormat="1" ht="13.5">
      <c r="A207" s="26" t="s">
        <v>82</v>
      </c>
      <c r="B207" s="34">
        <v>24</v>
      </c>
    </row>
    <row r="208" spans="1:2" s="9" customFormat="1" ht="13.5">
      <c r="A208" s="26" t="s">
        <v>194</v>
      </c>
      <c r="B208" s="34">
        <v>10</v>
      </c>
    </row>
    <row r="209" spans="1:2" s="9" customFormat="1" ht="13.5">
      <c r="A209" s="26" t="s">
        <v>195</v>
      </c>
      <c r="B209" s="34">
        <f>SUM(B210:B215)</f>
        <v>20</v>
      </c>
    </row>
    <row r="210" spans="1:2" s="9" customFormat="1" ht="13.5">
      <c r="A210" s="26" t="s">
        <v>73</v>
      </c>
      <c r="B210" s="34">
        <v>0</v>
      </c>
    </row>
    <row r="211" spans="1:2" s="9" customFormat="1" ht="13.5">
      <c r="A211" s="26" t="s">
        <v>74</v>
      </c>
      <c r="B211" s="34">
        <v>0</v>
      </c>
    </row>
    <row r="212" spans="1:2" s="9" customFormat="1" ht="13.5">
      <c r="A212" s="26" t="s">
        <v>75</v>
      </c>
      <c r="B212" s="33">
        <v>0</v>
      </c>
    </row>
    <row r="213" spans="1:2" s="9" customFormat="1" ht="13.5">
      <c r="A213" s="26" t="s">
        <v>196</v>
      </c>
      <c r="B213" s="33">
        <v>0</v>
      </c>
    </row>
    <row r="214" spans="1:2" s="9" customFormat="1" ht="13.5">
      <c r="A214" s="26" t="s">
        <v>82</v>
      </c>
      <c r="B214" s="33">
        <v>0</v>
      </c>
    </row>
    <row r="215" spans="1:2" s="9" customFormat="1" ht="13.5">
      <c r="A215" s="26" t="s">
        <v>197</v>
      </c>
      <c r="B215" s="33">
        <v>20</v>
      </c>
    </row>
    <row r="216" spans="1:2" s="9" customFormat="1" ht="13.5">
      <c r="A216" s="26" t="s">
        <v>198</v>
      </c>
      <c r="B216" s="33">
        <f>SUM(B217:B230)</f>
        <v>1232</v>
      </c>
    </row>
    <row r="217" spans="1:2" s="9" customFormat="1" ht="13.5">
      <c r="A217" s="26" t="s">
        <v>73</v>
      </c>
      <c r="B217" s="27">
        <v>900</v>
      </c>
    </row>
    <row r="218" spans="1:2" s="9" customFormat="1" ht="13.5">
      <c r="A218" s="26" t="s">
        <v>74</v>
      </c>
      <c r="B218" s="27">
        <v>100</v>
      </c>
    </row>
    <row r="219" spans="1:2" s="9" customFormat="1" ht="13.5">
      <c r="A219" s="26" t="s">
        <v>75</v>
      </c>
      <c r="B219" s="27">
        <v>0</v>
      </c>
    </row>
    <row r="220" spans="1:2" s="9" customFormat="1" ht="13.5">
      <c r="A220" s="26" t="s">
        <v>199</v>
      </c>
      <c r="B220" s="27">
        <v>0</v>
      </c>
    </row>
    <row r="221" spans="1:2" s="9" customFormat="1" ht="13.5">
      <c r="A221" s="26" t="s">
        <v>200</v>
      </c>
      <c r="B221" s="27">
        <v>8</v>
      </c>
    </row>
    <row r="222" spans="1:2" s="9" customFormat="1" ht="13.5">
      <c r="A222" s="26" t="s">
        <v>114</v>
      </c>
      <c r="B222" s="27">
        <v>0</v>
      </c>
    </row>
    <row r="223" spans="1:2" s="9" customFormat="1" ht="13.5">
      <c r="A223" s="26" t="s">
        <v>201</v>
      </c>
      <c r="B223" s="27">
        <v>0</v>
      </c>
    </row>
    <row r="224" spans="1:2" s="9" customFormat="1" ht="13.5">
      <c r="A224" s="26" t="s">
        <v>202</v>
      </c>
      <c r="B224" s="27">
        <v>4</v>
      </c>
    </row>
    <row r="225" spans="1:2" s="9" customFormat="1" ht="13.5">
      <c r="A225" s="26" t="s">
        <v>203</v>
      </c>
      <c r="B225" s="27">
        <v>0</v>
      </c>
    </row>
    <row r="226" spans="1:2" s="9" customFormat="1" ht="13.5">
      <c r="A226" s="26" t="s">
        <v>204</v>
      </c>
      <c r="B226" s="27">
        <v>0</v>
      </c>
    </row>
    <row r="227" spans="1:2" s="9" customFormat="1" ht="13.5">
      <c r="A227" s="26" t="s">
        <v>205</v>
      </c>
      <c r="B227" s="27">
        <v>0</v>
      </c>
    </row>
    <row r="228" spans="1:2" s="9" customFormat="1" ht="13.5">
      <c r="A228" s="26" t="s">
        <v>206</v>
      </c>
      <c r="B228" s="27">
        <v>0</v>
      </c>
    </row>
    <row r="229" spans="1:2" s="9" customFormat="1" ht="13.5">
      <c r="A229" s="26" t="s">
        <v>82</v>
      </c>
      <c r="B229" s="27">
        <v>200</v>
      </c>
    </row>
    <row r="230" spans="1:2" s="9" customFormat="1" ht="13.5">
      <c r="A230" s="26" t="s">
        <v>207</v>
      </c>
      <c r="B230" s="27">
        <v>20</v>
      </c>
    </row>
    <row r="231" spans="1:2" s="9" customFormat="1" ht="13.5">
      <c r="A231" s="26" t="s">
        <v>208</v>
      </c>
      <c r="B231" s="27">
        <f>SUM(B232:B233)</f>
        <v>20</v>
      </c>
    </row>
    <row r="232" spans="1:2" s="9" customFormat="1" ht="13.5">
      <c r="A232" s="28" t="s">
        <v>209</v>
      </c>
      <c r="B232" s="27">
        <v>0</v>
      </c>
    </row>
    <row r="233" spans="1:2" s="9" customFormat="1" ht="13.5">
      <c r="A233" s="28" t="s">
        <v>210</v>
      </c>
      <c r="B233" s="27">
        <v>20</v>
      </c>
    </row>
    <row r="234" spans="1:2" s="9" customFormat="1" ht="13.5">
      <c r="A234" s="24" t="s">
        <v>1631</v>
      </c>
      <c r="B234" s="27">
        <f>B235+B236</f>
        <v>0</v>
      </c>
    </row>
    <row r="235" spans="1:2" s="9" customFormat="1" ht="13.5">
      <c r="A235" s="26" t="s">
        <v>226</v>
      </c>
      <c r="B235" s="27">
        <v>0</v>
      </c>
    </row>
    <row r="236" spans="1:2" s="9" customFormat="1" ht="13.5">
      <c r="A236" s="26" t="s">
        <v>240</v>
      </c>
      <c r="B236" s="27">
        <v>0</v>
      </c>
    </row>
    <row r="237" spans="1:2" s="9" customFormat="1" ht="13.5">
      <c r="A237" s="24" t="s">
        <v>1632</v>
      </c>
      <c r="B237" s="27">
        <f>SUM(B238,B248)</f>
        <v>0</v>
      </c>
    </row>
    <row r="238" spans="1:2" s="9" customFormat="1" ht="13.5">
      <c r="A238" s="28" t="s">
        <v>249</v>
      </c>
      <c r="B238" s="27">
        <f>SUM(B239:B247)</f>
        <v>0</v>
      </c>
    </row>
    <row r="239" spans="1:2" s="9" customFormat="1" ht="13.5">
      <c r="A239" s="28" t="s">
        <v>250</v>
      </c>
      <c r="B239" s="27">
        <v>0</v>
      </c>
    </row>
    <row r="240" spans="1:2" s="9" customFormat="1" ht="13.5">
      <c r="A240" s="26" t="s">
        <v>251</v>
      </c>
      <c r="B240" s="27">
        <v>0</v>
      </c>
    </row>
    <row r="241" spans="1:2" s="9" customFormat="1" ht="13.5">
      <c r="A241" s="26" t="s">
        <v>252</v>
      </c>
      <c r="B241" s="27">
        <v>0</v>
      </c>
    </row>
    <row r="242" spans="1:2" s="9" customFormat="1" ht="13.5">
      <c r="A242" s="26" t="s">
        <v>253</v>
      </c>
      <c r="B242" s="27">
        <v>0</v>
      </c>
    </row>
    <row r="243" spans="1:2" s="9" customFormat="1" ht="13.5">
      <c r="A243" s="28" t="s">
        <v>254</v>
      </c>
      <c r="B243" s="27">
        <v>0</v>
      </c>
    </row>
    <row r="244" spans="1:2" s="9" customFormat="1" ht="13.5">
      <c r="A244" s="28" t="s">
        <v>255</v>
      </c>
      <c r="B244" s="27">
        <v>0</v>
      </c>
    </row>
    <row r="245" spans="1:2" s="9" customFormat="1" ht="13.5">
      <c r="A245" s="28" t="s">
        <v>256</v>
      </c>
      <c r="B245" s="27">
        <v>0</v>
      </c>
    </row>
    <row r="246" spans="1:2" s="9" customFormat="1" ht="13.5">
      <c r="A246" s="28" t="s">
        <v>257</v>
      </c>
      <c r="B246" s="27">
        <v>0</v>
      </c>
    </row>
    <row r="247" spans="1:2" s="9" customFormat="1" ht="13.5">
      <c r="A247" s="28" t="s">
        <v>258</v>
      </c>
      <c r="B247" s="27">
        <v>0</v>
      </c>
    </row>
    <row r="248" spans="1:2" s="9" customFormat="1" ht="13.5">
      <c r="A248" s="28" t="s">
        <v>259</v>
      </c>
      <c r="B248" s="27">
        <v>0</v>
      </c>
    </row>
    <row r="249" spans="1:2" s="9" customFormat="1" ht="13.5">
      <c r="A249" s="24" t="s">
        <v>1633</v>
      </c>
      <c r="B249" s="27">
        <f>SUM(B250,B253,B264,B271,B279,B288,B302,B312,B322,B330,B336)</f>
        <v>7290</v>
      </c>
    </row>
    <row r="250" spans="1:2" s="9" customFormat="1" ht="20.25" customHeight="1">
      <c r="A250" s="26" t="s">
        <v>262</v>
      </c>
      <c r="B250" s="27">
        <f>SUM(B251:B252)</f>
        <v>0</v>
      </c>
    </row>
    <row r="251" spans="1:2" s="9" customFormat="1" ht="13.5">
      <c r="A251" s="26" t="s">
        <v>263</v>
      </c>
      <c r="B251" s="27">
        <v>0</v>
      </c>
    </row>
    <row r="252" spans="1:2" s="9" customFormat="1" ht="13.5">
      <c r="A252" s="28" t="s">
        <v>264</v>
      </c>
      <c r="B252" s="27">
        <v>0</v>
      </c>
    </row>
    <row r="253" spans="1:2" s="9" customFormat="1" ht="18.75" customHeight="1">
      <c r="A253" s="28" t="s">
        <v>265</v>
      </c>
      <c r="B253" s="27">
        <f>SUM(B254:B263)</f>
        <v>5041</v>
      </c>
    </row>
    <row r="254" spans="1:2" s="9" customFormat="1" ht="13.5">
      <c r="A254" s="28" t="s">
        <v>73</v>
      </c>
      <c r="B254" s="27">
        <v>4210</v>
      </c>
    </row>
    <row r="255" spans="1:2" s="9" customFormat="1" ht="13.5">
      <c r="A255" s="28" t="s">
        <v>74</v>
      </c>
      <c r="B255" s="27">
        <v>10</v>
      </c>
    </row>
    <row r="256" spans="1:2" s="9" customFormat="1" ht="13.5">
      <c r="A256" s="28" t="s">
        <v>75</v>
      </c>
      <c r="B256" s="27">
        <v>0</v>
      </c>
    </row>
    <row r="257" spans="1:2" s="9" customFormat="1" ht="13.5">
      <c r="A257" s="28" t="s">
        <v>114</v>
      </c>
      <c r="B257" s="27">
        <v>20</v>
      </c>
    </row>
    <row r="258" spans="1:2" s="9" customFormat="1" ht="13.5">
      <c r="A258" s="28" t="s">
        <v>266</v>
      </c>
      <c r="B258" s="27">
        <v>0</v>
      </c>
    </row>
    <row r="259" spans="1:2" s="9" customFormat="1" ht="13.5">
      <c r="A259" s="28" t="s">
        <v>267</v>
      </c>
      <c r="B259" s="27">
        <v>0</v>
      </c>
    </row>
    <row r="260" spans="1:2" s="9" customFormat="1" ht="13.5">
      <c r="A260" s="28" t="s">
        <v>268</v>
      </c>
      <c r="B260" s="27">
        <v>0</v>
      </c>
    </row>
    <row r="261" spans="1:2" s="9" customFormat="1" ht="13.5">
      <c r="A261" s="28" t="s">
        <v>269</v>
      </c>
      <c r="B261" s="27">
        <v>0</v>
      </c>
    </row>
    <row r="262" spans="1:2" s="9" customFormat="1" ht="13.5">
      <c r="A262" s="28" t="s">
        <v>82</v>
      </c>
      <c r="B262" s="27">
        <v>50</v>
      </c>
    </row>
    <row r="263" spans="1:2" s="9" customFormat="1" ht="13.5">
      <c r="A263" s="28" t="s">
        <v>270</v>
      </c>
      <c r="B263" s="27">
        <v>751</v>
      </c>
    </row>
    <row r="264" spans="1:2" s="9" customFormat="1" ht="13.5">
      <c r="A264" s="26" t="s">
        <v>271</v>
      </c>
      <c r="B264" s="27">
        <f>SUM(B265:B270)</f>
        <v>0</v>
      </c>
    </row>
    <row r="265" spans="1:2" s="9" customFormat="1" ht="21.75" customHeight="1">
      <c r="A265" s="26" t="s">
        <v>73</v>
      </c>
      <c r="B265" s="27">
        <v>0</v>
      </c>
    </row>
    <row r="266" spans="1:2" s="9" customFormat="1" ht="13.5">
      <c r="A266" s="26" t="s">
        <v>74</v>
      </c>
      <c r="B266" s="27">
        <v>0</v>
      </c>
    </row>
    <row r="267" spans="1:2" s="9" customFormat="1" ht="13.5">
      <c r="A267" s="28" t="s">
        <v>75</v>
      </c>
      <c r="B267" s="27">
        <v>0</v>
      </c>
    </row>
    <row r="268" spans="1:2" s="9" customFormat="1" ht="13.5">
      <c r="A268" s="28" t="s">
        <v>272</v>
      </c>
      <c r="B268" s="27">
        <v>0</v>
      </c>
    </row>
    <row r="269" spans="1:2" s="9" customFormat="1" ht="13.5">
      <c r="A269" s="28" t="s">
        <v>82</v>
      </c>
      <c r="B269" s="27">
        <v>0</v>
      </c>
    </row>
    <row r="270" spans="1:2" s="9" customFormat="1" ht="13.5">
      <c r="A270" s="24" t="s">
        <v>273</v>
      </c>
      <c r="B270" s="27">
        <v>0</v>
      </c>
    </row>
    <row r="271" spans="1:2" s="9" customFormat="1" ht="13.5">
      <c r="A271" s="29" t="s">
        <v>274</v>
      </c>
      <c r="B271" s="27">
        <f>SUM(B272:B278)</f>
        <v>563</v>
      </c>
    </row>
    <row r="272" spans="1:2" s="9" customFormat="1" ht="13.5">
      <c r="A272" s="26" t="s">
        <v>73</v>
      </c>
      <c r="B272" s="27">
        <v>483</v>
      </c>
    </row>
    <row r="273" spans="1:2" s="9" customFormat="1" ht="13.5">
      <c r="A273" s="26" t="s">
        <v>74</v>
      </c>
      <c r="B273" s="27">
        <v>70</v>
      </c>
    </row>
    <row r="274" spans="1:2" s="9" customFormat="1" ht="13.5">
      <c r="A274" s="28" t="s">
        <v>75</v>
      </c>
      <c r="B274" s="27">
        <v>0</v>
      </c>
    </row>
    <row r="275" spans="1:2" s="9" customFormat="1" ht="13.5">
      <c r="A275" s="28" t="s">
        <v>275</v>
      </c>
      <c r="B275" s="27">
        <v>0</v>
      </c>
    </row>
    <row r="276" spans="1:2" s="9" customFormat="1" ht="13.5">
      <c r="A276" s="28" t="s">
        <v>1634</v>
      </c>
      <c r="B276" s="27">
        <v>0</v>
      </c>
    </row>
    <row r="277" spans="1:2" s="9" customFormat="1" ht="13.5">
      <c r="A277" s="28" t="s">
        <v>82</v>
      </c>
      <c r="B277" s="27">
        <v>0</v>
      </c>
    </row>
    <row r="278" spans="1:2" s="9" customFormat="1" ht="13.5">
      <c r="A278" s="28" t="s">
        <v>277</v>
      </c>
      <c r="B278" s="27">
        <v>10</v>
      </c>
    </row>
    <row r="279" spans="1:2" s="9" customFormat="1" ht="13.5">
      <c r="A279" s="24" t="s">
        <v>278</v>
      </c>
      <c r="B279" s="27">
        <f>SUM(B280:B287)</f>
        <v>998</v>
      </c>
    </row>
    <row r="280" spans="1:2" s="9" customFormat="1" ht="13.5">
      <c r="A280" s="26" t="s">
        <v>73</v>
      </c>
      <c r="B280" s="27">
        <v>740</v>
      </c>
    </row>
    <row r="281" spans="1:2" s="9" customFormat="1" ht="13.5">
      <c r="A281" s="26" t="s">
        <v>74</v>
      </c>
      <c r="B281" s="27">
        <v>20</v>
      </c>
    </row>
    <row r="282" spans="1:2" s="9" customFormat="1" ht="13.5">
      <c r="A282" s="26" t="s">
        <v>75</v>
      </c>
      <c r="B282" s="27">
        <v>0</v>
      </c>
    </row>
    <row r="283" spans="1:2" s="9" customFormat="1" ht="13.5">
      <c r="A283" s="28" t="s">
        <v>279</v>
      </c>
      <c r="B283" s="27">
        <v>198</v>
      </c>
    </row>
    <row r="284" spans="1:2" s="9" customFormat="1" ht="13.5">
      <c r="A284" s="28" t="s">
        <v>280</v>
      </c>
      <c r="B284" s="27">
        <v>20</v>
      </c>
    </row>
    <row r="285" spans="1:2" s="9" customFormat="1" ht="13.5">
      <c r="A285" s="28" t="s">
        <v>281</v>
      </c>
      <c r="B285" s="27">
        <v>0</v>
      </c>
    </row>
    <row r="286" spans="1:2" s="9" customFormat="1" ht="13.5">
      <c r="A286" s="26" t="s">
        <v>82</v>
      </c>
      <c r="B286" s="27">
        <v>0</v>
      </c>
    </row>
    <row r="287" spans="1:2" s="9" customFormat="1" ht="13.5">
      <c r="A287" s="26" t="s">
        <v>282</v>
      </c>
      <c r="B287" s="27">
        <v>20</v>
      </c>
    </row>
    <row r="288" spans="1:2" s="9" customFormat="1" ht="13.5">
      <c r="A288" s="26" t="s">
        <v>283</v>
      </c>
      <c r="B288" s="27">
        <f>SUM(B289:B301)</f>
        <v>688</v>
      </c>
    </row>
    <row r="289" spans="1:2" s="9" customFormat="1" ht="13.5">
      <c r="A289" s="28" t="s">
        <v>73</v>
      </c>
      <c r="B289" s="27">
        <v>571</v>
      </c>
    </row>
    <row r="290" spans="1:2" s="9" customFormat="1" ht="13.5">
      <c r="A290" s="28" t="s">
        <v>74</v>
      </c>
      <c r="B290" s="27">
        <v>0</v>
      </c>
    </row>
    <row r="291" spans="1:2" s="9" customFormat="1" ht="13.5">
      <c r="A291" s="28" t="s">
        <v>75</v>
      </c>
      <c r="B291" s="27">
        <v>0</v>
      </c>
    </row>
    <row r="292" spans="1:2" s="9" customFormat="1" ht="13.5">
      <c r="A292" s="24" t="s">
        <v>284</v>
      </c>
      <c r="B292" s="27">
        <v>40</v>
      </c>
    </row>
    <row r="293" spans="1:2" s="9" customFormat="1" ht="13.5">
      <c r="A293" s="26" t="s">
        <v>285</v>
      </c>
      <c r="B293" s="27">
        <v>10</v>
      </c>
    </row>
    <row r="294" spans="1:2" s="9" customFormat="1" ht="13.5">
      <c r="A294" s="26" t="s">
        <v>1635</v>
      </c>
      <c r="B294" s="27">
        <v>0</v>
      </c>
    </row>
    <row r="295" spans="1:2" s="9" customFormat="1" ht="13.5">
      <c r="A295" s="29" t="s">
        <v>1636</v>
      </c>
      <c r="B295" s="27">
        <v>15</v>
      </c>
    </row>
    <row r="296" spans="1:2" s="9" customFormat="1" ht="13.5">
      <c r="A296" s="28" t="s">
        <v>288</v>
      </c>
      <c r="B296" s="27">
        <v>0</v>
      </c>
    </row>
    <row r="297" spans="1:2" s="9" customFormat="1" ht="13.5">
      <c r="A297" s="28" t="s">
        <v>290</v>
      </c>
      <c r="B297" s="27">
        <v>0</v>
      </c>
    </row>
    <row r="298" spans="1:2" s="9" customFormat="1" ht="13.5">
      <c r="A298" s="28" t="s">
        <v>292</v>
      </c>
      <c r="B298" s="27">
        <v>12</v>
      </c>
    </row>
    <row r="299" spans="1:2" s="9" customFormat="1" ht="13.5">
      <c r="A299" s="28" t="s">
        <v>114</v>
      </c>
      <c r="B299" s="27">
        <v>0</v>
      </c>
    </row>
    <row r="300" spans="1:2" s="9" customFormat="1" ht="13.5">
      <c r="A300" s="28" t="s">
        <v>82</v>
      </c>
      <c r="B300" s="27">
        <v>40</v>
      </c>
    </row>
    <row r="301" spans="1:2" s="9" customFormat="1" ht="13.5">
      <c r="A301" s="26" t="s">
        <v>293</v>
      </c>
      <c r="B301" s="27">
        <v>0</v>
      </c>
    </row>
    <row r="302" spans="1:2" s="9" customFormat="1" ht="13.5">
      <c r="A302" s="29" t="s">
        <v>294</v>
      </c>
      <c r="B302" s="27">
        <f>SUM(B303:B311)</f>
        <v>0</v>
      </c>
    </row>
    <row r="303" spans="1:2" s="9" customFormat="1" ht="13.5">
      <c r="A303" s="26" t="s">
        <v>73</v>
      </c>
      <c r="B303" s="27">
        <v>0</v>
      </c>
    </row>
    <row r="304" spans="1:2" s="9" customFormat="1" ht="13.5">
      <c r="A304" s="28" t="s">
        <v>74</v>
      </c>
      <c r="B304" s="27">
        <v>0</v>
      </c>
    </row>
    <row r="305" spans="1:2" s="9" customFormat="1" ht="13.5">
      <c r="A305" s="28" t="s">
        <v>75</v>
      </c>
      <c r="B305" s="27">
        <v>0</v>
      </c>
    </row>
    <row r="306" spans="1:2" s="9" customFormat="1" ht="13.5">
      <c r="A306" s="28" t="s">
        <v>295</v>
      </c>
      <c r="B306" s="27">
        <v>0</v>
      </c>
    </row>
    <row r="307" spans="1:2" s="9" customFormat="1" ht="13.5">
      <c r="A307" s="24" t="s">
        <v>296</v>
      </c>
      <c r="B307" s="27">
        <v>0</v>
      </c>
    </row>
    <row r="308" spans="1:2" s="9" customFormat="1" ht="13.5">
      <c r="A308" s="26" t="s">
        <v>297</v>
      </c>
      <c r="B308" s="27">
        <v>0</v>
      </c>
    </row>
    <row r="309" spans="1:2" s="9" customFormat="1" ht="13.5">
      <c r="A309" s="26" t="s">
        <v>114</v>
      </c>
      <c r="B309" s="27">
        <v>0</v>
      </c>
    </row>
    <row r="310" spans="1:2" s="9" customFormat="1" ht="13.5">
      <c r="A310" s="26" t="s">
        <v>82</v>
      </c>
      <c r="B310" s="27">
        <v>0</v>
      </c>
    </row>
    <row r="311" spans="1:2" s="9" customFormat="1" ht="13.5">
      <c r="A311" s="26" t="s">
        <v>298</v>
      </c>
      <c r="B311" s="27">
        <v>0</v>
      </c>
    </row>
    <row r="312" spans="1:2" s="9" customFormat="1" ht="13.5">
      <c r="A312" s="28" t="s">
        <v>299</v>
      </c>
      <c r="B312" s="27">
        <f>SUM(B313:B321)</f>
        <v>0</v>
      </c>
    </row>
    <row r="313" spans="1:2" s="9" customFormat="1" ht="13.5">
      <c r="A313" s="28" t="s">
        <v>73</v>
      </c>
      <c r="B313" s="27">
        <v>0</v>
      </c>
    </row>
    <row r="314" spans="1:2" s="9" customFormat="1" ht="13.5">
      <c r="A314" s="28" t="s">
        <v>74</v>
      </c>
      <c r="B314" s="27">
        <v>0</v>
      </c>
    </row>
    <row r="315" spans="1:2" s="9" customFormat="1" ht="13.5">
      <c r="A315" s="26" t="s">
        <v>75</v>
      </c>
      <c r="B315" s="27">
        <v>0</v>
      </c>
    </row>
    <row r="316" spans="1:2" s="9" customFormat="1" ht="13.5">
      <c r="A316" s="26" t="s">
        <v>300</v>
      </c>
      <c r="B316" s="27">
        <v>0</v>
      </c>
    </row>
    <row r="317" spans="1:2" s="9" customFormat="1" ht="13.5">
      <c r="A317" s="26" t="s">
        <v>301</v>
      </c>
      <c r="B317" s="27">
        <v>0</v>
      </c>
    </row>
    <row r="318" spans="1:2" s="9" customFormat="1" ht="13.5">
      <c r="A318" s="28" t="s">
        <v>302</v>
      </c>
      <c r="B318" s="27">
        <v>0</v>
      </c>
    </row>
    <row r="319" spans="1:2" s="9" customFormat="1" ht="13.5">
      <c r="A319" s="28" t="s">
        <v>114</v>
      </c>
      <c r="B319" s="27">
        <v>0</v>
      </c>
    </row>
    <row r="320" spans="1:2" s="9" customFormat="1" ht="13.5">
      <c r="A320" s="28" t="s">
        <v>82</v>
      </c>
      <c r="B320" s="27">
        <v>0</v>
      </c>
    </row>
    <row r="321" spans="1:2" s="9" customFormat="1" ht="13.5">
      <c r="A321" s="28" t="s">
        <v>303</v>
      </c>
      <c r="B321" s="27">
        <v>0</v>
      </c>
    </row>
    <row r="322" spans="1:2" s="9" customFormat="1" ht="13.5">
      <c r="A322" s="24" t="s">
        <v>304</v>
      </c>
      <c r="B322" s="27">
        <f>SUM(B323:B329)</f>
        <v>0</v>
      </c>
    </row>
    <row r="323" spans="1:2" s="9" customFormat="1" ht="13.5">
      <c r="A323" s="26" t="s">
        <v>73</v>
      </c>
      <c r="B323" s="27">
        <v>0</v>
      </c>
    </row>
    <row r="324" spans="1:2" s="9" customFormat="1" ht="13.5">
      <c r="A324" s="26" t="s">
        <v>74</v>
      </c>
      <c r="B324" s="27">
        <v>0</v>
      </c>
    </row>
    <row r="325" spans="1:2" s="9" customFormat="1" ht="13.5">
      <c r="A325" s="29" t="s">
        <v>75</v>
      </c>
      <c r="B325" s="27">
        <v>0</v>
      </c>
    </row>
    <row r="326" spans="1:2" s="9" customFormat="1" ht="13.5">
      <c r="A326" s="30" t="s">
        <v>305</v>
      </c>
      <c r="B326" s="27">
        <v>0</v>
      </c>
    </row>
    <row r="327" spans="1:2" s="9" customFormat="1" ht="13.5">
      <c r="A327" s="28" t="s">
        <v>306</v>
      </c>
      <c r="B327" s="27">
        <v>0</v>
      </c>
    </row>
    <row r="328" spans="1:2" s="9" customFormat="1" ht="13.5">
      <c r="A328" s="28" t="s">
        <v>82</v>
      </c>
      <c r="B328" s="27">
        <v>0</v>
      </c>
    </row>
    <row r="329" spans="1:2" s="9" customFormat="1" ht="13.5">
      <c r="A329" s="26" t="s">
        <v>307</v>
      </c>
      <c r="B329" s="27">
        <v>0</v>
      </c>
    </row>
    <row r="330" spans="1:2" s="9" customFormat="1" ht="13.5">
      <c r="A330" s="26" t="s">
        <v>308</v>
      </c>
      <c r="B330" s="27">
        <f>SUM(B331:B335)</f>
        <v>0</v>
      </c>
    </row>
    <row r="331" spans="1:2" s="9" customFormat="1" ht="13.5">
      <c r="A331" s="26" t="s">
        <v>73</v>
      </c>
      <c r="B331" s="27">
        <v>0</v>
      </c>
    </row>
    <row r="332" spans="1:2" s="9" customFormat="1" ht="13.5">
      <c r="A332" s="28" t="s">
        <v>74</v>
      </c>
      <c r="B332" s="27">
        <v>0</v>
      </c>
    </row>
    <row r="333" spans="1:2" s="9" customFormat="1" ht="13.5">
      <c r="A333" s="26" t="s">
        <v>114</v>
      </c>
      <c r="B333" s="27">
        <v>0</v>
      </c>
    </row>
    <row r="334" spans="1:2" s="9" customFormat="1" ht="13.5">
      <c r="A334" s="28" t="s">
        <v>309</v>
      </c>
      <c r="B334" s="27">
        <v>0</v>
      </c>
    </row>
    <row r="335" spans="1:2" s="9" customFormat="1" ht="13.5">
      <c r="A335" s="26" t="s">
        <v>310</v>
      </c>
      <c r="B335" s="27">
        <v>0</v>
      </c>
    </row>
    <row r="336" spans="1:2" s="9" customFormat="1" ht="13.5">
      <c r="A336" s="26" t="s">
        <v>311</v>
      </c>
      <c r="B336" s="27">
        <f>B338+B337</f>
        <v>0</v>
      </c>
    </row>
    <row r="337" spans="1:2" s="9" customFormat="1" ht="13.5">
      <c r="A337" s="26" t="s">
        <v>1637</v>
      </c>
      <c r="B337" s="27">
        <v>0</v>
      </c>
    </row>
    <row r="338" spans="1:2" s="9" customFormat="1" ht="13.5">
      <c r="A338" s="26" t="s">
        <v>312</v>
      </c>
      <c r="B338" s="27">
        <v>0</v>
      </c>
    </row>
    <row r="339" spans="1:2" s="9" customFormat="1" ht="13.5">
      <c r="A339" s="24" t="s">
        <v>1638</v>
      </c>
      <c r="B339" s="27">
        <f>SUM(B340,B345,B352,B358,B364,B368,B372,B376,B382,B389,)</f>
        <v>59886</v>
      </c>
    </row>
    <row r="340" spans="1:2" s="9" customFormat="1" ht="13.5">
      <c r="A340" s="28" t="s">
        <v>314</v>
      </c>
      <c r="B340" s="27">
        <f>SUM(B341:B344)</f>
        <v>682</v>
      </c>
    </row>
    <row r="341" spans="1:2" s="9" customFormat="1" ht="13.5">
      <c r="A341" s="26" t="s">
        <v>73</v>
      </c>
      <c r="B341" s="27">
        <v>331</v>
      </c>
    </row>
    <row r="342" spans="1:2" s="9" customFormat="1" ht="13.5">
      <c r="A342" s="26" t="s">
        <v>74</v>
      </c>
      <c r="B342" s="27">
        <v>0</v>
      </c>
    </row>
    <row r="343" spans="1:2" s="9" customFormat="1" ht="13.5">
      <c r="A343" s="26" t="s">
        <v>75</v>
      </c>
      <c r="B343" s="27">
        <v>0</v>
      </c>
    </row>
    <row r="344" spans="1:2" s="9" customFormat="1" ht="13.5">
      <c r="A344" s="30" t="s">
        <v>315</v>
      </c>
      <c r="B344" s="27">
        <v>351</v>
      </c>
    </row>
    <row r="345" spans="1:2" s="9" customFormat="1" ht="13.5">
      <c r="A345" s="26" t="s">
        <v>316</v>
      </c>
      <c r="B345" s="27">
        <f>SUM(B346:B351)</f>
        <v>54045</v>
      </c>
    </row>
    <row r="346" spans="1:2" s="9" customFormat="1" ht="13.5">
      <c r="A346" s="26" t="s">
        <v>317</v>
      </c>
      <c r="B346" s="27">
        <v>7553</v>
      </c>
    </row>
    <row r="347" spans="1:2" s="9" customFormat="1" ht="13.5">
      <c r="A347" s="26" t="s">
        <v>318</v>
      </c>
      <c r="B347" s="27">
        <v>22040</v>
      </c>
    </row>
    <row r="348" spans="1:2" s="9" customFormat="1" ht="13.5">
      <c r="A348" s="28" t="s">
        <v>319</v>
      </c>
      <c r="B348" s="27">
        <v>16541</v>
      </c>
    </row>
    <row r="349" spans="1:2" s="9" customFormat="1" ht="13.5">
      <c r="A349" s="28" t="s">
        <v>320</v>
      </c>
      <c r="B349" s="27">
        <v>7711</v>
      </c>
    </row>
    <row r="350" spans="1:2" s="9" customFormat="1" ht="13.5">
      <c r="A350" s="28" t="s">
        <v>321</v>
      </c>
      <c r="B350" s="27">
        <v>200</v>
      </c>
    </row>
    <row r="351" spans="1:2" s="9" customFormat="1" ht="13.5">
      <c r="A351" s="26" t="s">
        <v>324</v>
      </c>
      <c r="B351" s="27">
        <v>0</v>
      </c>
    </row>
    <row r="352" spans="1:2" s="9" customFormat="1" ht="13.5">
      <c r="A352" s="26" t="s">
        <v>325</v>
      </c>
      <c r="B352" s="27">
        <f>SUM(B353:B357)</f>
        <v>3878</v>
      </c>
    </row>
    <row r="353" spans="1:2" s="9" customFormat="1" ht="13.5">
      <c r="A353" s="26" t="s">
        <v>326</v>
      </c>
      <c r="B353" s="27">
        <v>0</v>
      </c>
    </row>
    <row r="354" spans="1:2" s="9" customFormat="1" ht="13.5">
      <c r="A354" s="26" t="s">
        <v>327</v>
      </c>
      <c r="B354" s="27">
        <v>3878</v>
      </c>
    </row>
    <row r="355" spans="1:2" s="9" customFormat="1" ht="13.5">
      <c r="A355" s="26" t="s">
        <v>328</v>
      </c>
      <c r="B355" s="27">
        <v>0</v>
      </c>
    </row>
    <row r="356" spans="1:2" s="9" customFormat="1" ht="19.5" customHeight="1">
      <c r="A356" s="28" t="s">
        <v>329</v>
      </c>
      <c r="B356" s="27">
        <v>0</v>
      </c>
    </row>
    <row r="357" spans="1:2" s="9" customFormat="1" ht="13.5">
      <c r="A357" s="28" t="s">
        <v>330</v>
      </c>
      <c r="B357" s="27">
        <v>0</v>
      </c>
    </row>
    <row r="358" spans="1:2" s="9" customFormat="1" ht="13.5">
      <c r="A358" s="24" t="s">
        <v>331</v>
      </c>
      <c r="B358" s="27">
        <f>SUM(B359:B363)</f>
        <v>0</v>
      </c>
    </row>
    <row r="359" spans="1:2" s="9" customFormat="1" ht="13.5">
      <c r="A359" s="26" t="s">
        <v>332</v>
      </c>
      <c r="B359" s="27">
        <v>0</v>
      </c>
    </row>
    <row r="360" spans="1:2" s="9" customFormat="1" ht="13.5">
      <c r="A360" s="26" t="s">
        <v>333</v>
      </c>
      <c r="B360" s="27">
        <v>0</v>
      </c>
    </row>
    <row r="361" spans="1:2" s="9" customFormat="1" ht="13.5">
      <c r="A361" s="26" t="s">
        <v>334</v>
      </c>
      <c r="B361" s="27">
        <v>0</v>
      </c>
    </row>
    <row r="362" spans="1:2" s="9" customFormat="1" ht="13.5">
      <c r="A362" s="28" t="s">
        <v>335</v>
      </c>
      <c r="B362" s="27">
        <v>0</v>
      </c>
    </row>
    <row r="363" spans="1:2" s="9" customFormat="1" ht="13.5">
      <c r="A363" s="28" t="s">
        <v>336</v>
      </c>
      <c r="B363" s="27">
        <v>0</v>
      </c>
    </row>
    <row r="364" spans="1:2" s="9" customFormat="1" ht="13.5">
      <c r="A364" s="28" t="s">
        <v>337</v>
      </c>
      <c r="B364" s="27">
        <f>SUM(B365:B367)</f>
        <v>0</v>
      </c>
    </row>
    <row r="365" spans="1:2" s="9" customFormat="1" ht="13.5">
      <c r="A365" s="26" t="s">
        <v>338</v>
      </c>
      <c r="B365" s="27">
        <v>0</v>
      </c>
    </row>
    <row r="366" spans="1:2" s="9" customFormat="1" ht="13.5">
      <c r="A366" s="26" t="s">
        <v>339</v>
      </c>
      <c r="B366" s="27">
        <v>0</v>
      </c>
    </row>
    <row r="367" spans="1:2" s="9" customFormat="1" ht="13.5">
      <c r="A367" s="26" t="s">
        <v>340</v>
      </c>
      <c r="B367" s="27">
        <v>0</v>
      </c>
    </row>
    <row r="368" spans="1:2" s="9" customFormat="1" ht="13.5">
      <c r="A368" s="28" t="s">
        <v>341</v>
      </c>
      <c r="B368" s="27">
        <f>SUM(B369:B371)</f>
        <v>0</v>
      </c>
    </row>
    <row r="369" spans="1:2" s="9" customFormat="1" ht="13.5">
      <c r="A369" s="28" t="s">
        <v>342</v>
      </c>
      <c r="B369" s="27">
        <v>0</v>
      </c>
    </row>
    <row r="370" spans="1:2" s="9" customFormat="1" ht="13.5">
      <c r="A370" s="28" t="s">
        <v>343</v>
      </c>
      <c r="B370" s="27">
        <v>0</v>
      </c>
    </row>
    <row r="371" spans="1:2" s="9" customFormat="1" ht="13.5">
      <c r="A371" s="24" t="s">
        <v>344</v>
      </c>
      <c r="B371" s="27">
        <v>0</v>
      </c>
    </row>
    <row r="372" spans="1:2" s="9" customFormat="1" ht="13.5">
      <c r="A372" s="26" t="s">
        <v>345</v>
      </c>
      <c r="B372" s="27">
        <f>SUM(B373:B375)</f>
        <v>300</v>
      </c>
    </row>
    <row r="373" spans="1:2" s="9" customFormat="1" ht="13.5">
      <c r="A373" s="26" t="s">
        <v>346</v>
      </c>
      <c r="B373" s="27">
        <v>300</v>
      </c>
    </row>
    <row r="374" spans="1:2" s="9" customFormat="1" ht="13.5">
      <c r="A374" s="26" t="s">
        <v>347</v>
      </c>
      <c r="B374" s="27">
        <v>0</v>
      </c>
    </row>
    <row r="375" spans="1:2" s="9" customFormat="1" ht="13.5">
      <c r="A375" s="28" t="s">
        <v>348</v>
      </c>
      <c r="B375" s="27">
        <v>0</v>
      </c>
    </row>
    <row r="376" spans="1:2" s="9" customFormat="1" ht="13.5">
      <c r="A376" s="28" t="s">
        <v>349</v>
      </c>
      <c r="B376" s="27">
        <f>SUM(B377:B381)</f>
        <v>524</v>
      </c>
    </row>
    <row r="377" spans="1:2" s="9" customFormat="1" ht="13.5">
      <c r="A377" s="28" t="s">
        <v>350</v>
      </c>
      <c r="B377" s="27">
        <v>382</v>
      </c>
    </row>
    <row r="378" spans="1:2" s="9" customFormat="1" ht="13.5">
      <c r="A378" s="26" t="s">
        <v>351</v>
      </c>
      <c r="B378" s="27">
        <v>142</v>
      </c>
    </row>
    <row r="379" spans="1:2" s="9" customFormat="1" ht="13.5">
      <c r="A379" s="26" t="s">
        <v>352</v>
      </c>
      <c r="B379" s="27">
        <v>0</v>
      </c>
    </row>
    <row r="380" spans="1:2" s="9" customFormat="1" ht="13.5">
      <c r="A380" s="26" t="s">
        <v>353</v>
      </c>
      <c r="B380" s="27">
        <v>0</v>
      </c>
    </row>
    <row r="381" spans="1:2" s="9" customFormat="1" ht="13.5">
      <c r="A381" s="26" t="s">
        <v>354</v>
      </c>
      <c r="B381" s="27">
        <v>0</v>
      </c>
    </row>
    <row r="382" spans="1:2" s="9" customFormat="1" ht="13.5">
      <c r="A382" s="26" t="s">
        <v>355</v>
      </c>
      <c r="B382" s="27">
        <f>SUM(B383:B388)</f>
        <v>457</v>
      </c>
    </row>
    <row r="383" spans="1:2" s="9" customFormat="1" ht="13.5">
      <c r="A383" s="28" t="s">
        <v>356</v>
      </c>
      <c r="B383" s="27">
        <v>92</v>
      </c>
    </row>
    <row r="384" spans="1:2" s="9" customFormat="1" ht="13.5">
      <c r="A384" s="28" t="s">
        <v>357</v>
      </c>
      <c r="B384" s="27">
        <v>281</v>
      </c>
    </row>
    <row r="385" spans="1:2" s="9" customFormat="1" ht="13.5">
      <c r="A385" s="28" t="s">
        <v>358</v>
      </c>
      <c r="B385" s="27">
        <v>0</v>
      </c>
    </row>
    <row r="386" spans="1:2" s="9" customFormat="1" ht="13.5">
      <c r="A386" s="24" t="s">
        <v>359</v>
      </c>
      <c r="B386" s="27">
        <v>0</v>
      </c>
    </row>
    <row r="387" spans="1:2" s="9" customFormat="1" ht="13.5">
      <c r="A387" s="26" t="s">
        <v>360</v>
      </c>
      <c r="B387" s="27">
        <v>0</v>
      </c>
    </row>
    <row r="388" spans="1:2" s="9" customFormat="1" ht="13.5">
      <c r="A388" s="26" t="s">
        <v>361</v>
      </c>
      <c r="B388" s="27">
        <v>84</v>
      </c>
    </row>
    <row r="389" spans="1:2" s="9" customFormat="1" ht="13.5">
      <c r="A389" s="26" t="s">
        <v>362</v>
      </c>
      <c r="B389" s="27">
        <v>0</v>
      </c>
    </row>
    <row r="390" spans="1:2" s="9" customFormat="1" ht="13.5">
      <c r="A390" s="24" t="s">
        <v>1639</v>
      </c>
      <c r="B390" s="27">
        <f>SUM(B391,B396,B405,B411,B415,B420,B425,B432,B436,B440,)</f>
        <v>494</v>
      </c>
    </row>
    <row r="391" spans="1:2" s="9" customFormat="1" ht="13.5">
      <c r="A391" s="28" t="s">
        <v>365</v>
      </c>
      <c r="B391" s="27">
        <f>SUM(B392:B395)</f>
        <v>41</v>
      </c>
    </row>
    <row r="392" spans="1:2" s="9" customFormat="1" ht="13.5">
      <c r="A392" s="26" t="s">
        <v>73</v>
      </c>
      <c r="B392" s="27">
        <v>38</v>
      </c>
    </row>
    <row r="393" spans="1:2" s="9" customFormat="1" ht="13.5">
      <c r="A393" s="26" t="s">
        <v>74</v>
      </c>
      <c r="B393" s="27">
        <v>3</v>
      </c>
    </row>
    <row r="394" spans="1:2" s="9" customFormat="1" ht="13.5">
      <c r="A394" s="26" t="s">
        <v>75</v>
      </c>
      <c r="B394" s="27">
        <v>0</v>
      </c>
    </row>
    <row r="395" spans="1:2" s="9" customFormat="1" ht="13.5">
      <c r="A395" s="28" t="s">
        <v>366</v>
      </c>
      <c r="B395" s="27">
        <v>0</v>
      </c>
    </row>
    <row r="396" spans="1:2" s="9" customFormat="1" ht="13.5">
      <c r="A396" s="26" t="s">
        <v>367</v>
      </c>
      <c r="B396" s="27">
        <f>SUM(B397:B404)</f>
        <v>0</v>
      </c>
    </row>
    <row r="397" spans="1:2" s="9" customFormat="1" ht="13.5">
      <c r="A397" s="26" t="s">
        <v>368</v>
      </c>
      <c r="B397" s="27">
        <v>0</v>
      </c>
    </row>
    <row r="398" spans="1:2" s="9" customFormat="1" ht="13.5">
      <c r="A398" s="24" t="s">
        <v>369</v>
      </c>
      <c r="B398" s="27">
        <v>0</v>
      </c>
    </row>
    <row r="399" spans="1:2" s="9" customFormat="1" ht="13.5">
      <c r="A399" s="26" t="s">
        <v>1640</v>
      </c>
      <c r="B399" s="27">
        <v>0</v>
      </c>
    </row>
    <row r="400" spans="1:2" s="9" customFormat="1" ht="13.5">
      <c r="A400" s="26" t="s">
        <v>371</v>
      </c>
      <c r="B400" s="27">
        <v>0</v>
      </c>
    </row>
    <row r="401" spans="1:2" s="9" customFormat="1" ht="13.5">
      <c r="A401" s="26" t="s">
        <v>372</v>
      </c>
      <c r="B401" s="27">
        <v>0</v>
      </c>
    </row>
    <row r="402" spans="1:2" s="9" customFormat="1" ht="13.5">
      <c r="A402" s="28" t="s">
        <v>373</v>
      </c>
      <c r="B402" s="27">
        <v>0</v>
      </c>
    </row>
    <row r="403" spans="1:2" s="9" customFormat="1" ht="13.5">
      <c r="A403" s="28" t="s">
        <v>1641</v>
      </c>
      <c r="B403" s="27">
        <v>0</v>
      </c>
    </row>
    <row r="404" spans="1:2" s="9" customFormat="1" ht="13.5">
      <c r="A404" s="28" t="s">
        <v>374</v>
      </c>
      <c r="B404" s="27">
        <v>0</v>
      </c>
    </row>
    <row r="405" spans="1:2" s="9" customFormat="1" ht="13.5">
      <c r="A405" s="28" t="s">
        <v>375</v>
      </c>
      <c r="B405" s="27">
        <f>SUM(B406:B410)</f>
        <v>0</v>
      </c>
    </row>
    <row r="406" spans="1:2" s="9" customFormat="1" ht="13.5">
      <c r="A406" s="26" t="s">
        <v>368</v>
      </c>
      <c r="B406" s="27">
        <v>0</v>
      </c>
    </row>
    <row r="407" spans="1:2" s="9" customFormat="1" ht="13.5">
      <c r="A407" s="26" t="s">
        <v>376</v>
      </c>
      <c r="B407" s="27">
        <v>0</v>
      </c>
    </row>
    <row r="408" spans="1:2" s="9" customFormat="1" ht="13.5">
      <c r="A408" s="26" t="s">
        <v>377</v>
      </c>
      <c r="B408" s="27">
        <v>0</v>
      </c>
    </row>
    <row r="409" spans="1:2" s="9" customFormat="1" ht="21" customHeight="1">
      <c r="A409" s="28" t="s">
        <v>378</v>
      </c>
      <c r="B409" s="27">
        <v>0</v>
      </c>
    </row>
    <row r="410" spans="1:2" s="9" customFormat="1" ht="13.5">
      <c r="A410" s="28" t="s">
        <v>379</v>
      </c>
      <c r="B410" s="27">
        <v>0</v>
      </c>
    </row>
    <row r="411" spans="1:2" s="9" customFormat="1" ht="13.5">
      <c r="A411" s="28" t="s">
        <v>380</v>
      </c>
      <c r="B411" s="27">
        <f>SUM(B412:B414)</f>
        <v>261</v>
      </c>
    </row>
    <row r="412" spans="1:2" s="9" customFormat="1" ht="13.5">
      <c r="A412" s="24" t="s">
        <v>368</v>
      </c>
      <c r="B412" s="27">
        <v>141</v>
      </c>
    </row>
    <row r="413" spans="1:2" s="9" customFormat="1" ht="13.5">
      <c r="A413" s="26" t="s">
        <v>381</v>
      </c>
      <c r="B413" s="27">
        <v>30</v>
      </c>
    </row>
    <row r="414" spans="1:2" s="9" customFormat="1" ht="13.5">
      <c r="A414" s="28" t="s">
        <v>382</v>
      </c>
      <c r="B414" s="27">
        <v>90</v>
      </c>
    </row>
    <row r="415" spans="1:2" s="9" customFormat="1" ht="13.5">
      <c r="A415" s="28" t="s">
        <v>383</v>
      </c>
      <c r="B415" s="27">
        <f>SUM(B416:B419)</f>
        <v>0</v>
      </c>
    </row>
    <row r="416" spans="1:2" s="9" customFormat="1" ht="13.5">
      <c r="A416" s="28" t="s">
        <v>368</v>
      </c>
      <c r="B416" s="27">
        <v>0</v>
      </c>
    </row>
    <row r="417" spans="1:2" s="9" customFormat="1" ht="13.5">
      <c r="A417" s="26" t="s">
        <v>384</v>
      </c>
      <c r="B417" s="27">
        <v>0</v>
      </c>
    </row>
    <row r="418" spans="1:2" s="9" customFormat="1" ht="13.5">
      <c r="A418" s="26" t="s">
        <v>385</v>
      </c>
      <c r="B418" s="27">
        <v>0</v>
      </c>
    </row>
    <row r="419" spans="1:2" s="9" customFormat="1" ht="13.5">
      <c r="A419" s="26" t="s">
        <v>386</v>
      </c>
      <c r="B419" s="27">
        <v>0</v>
      </c>
    </row>
    <row r="420" spans="1:2" s="9" customFormat="1" ht="13.5">
      <c r="A420" s="28" t="s">
        <v>387</v>
      </c>
      <c r="B420" s="27">
        <f>SUM(B421:B424)</f>
        <v>5</v>
      </c>
    </row>
    <row r="421" spans="1:2" s="9" customFormat="1" ht="13.5">
      <c r="A421" s="28" t="s">
        <v>388</v>
      </c>
      <c r="B421" s="27">
        <v>0</v>
      </c>
    </row>
    <row r="422" spans="1:2" s="9" customFormat="1" ht="13.5">
      <c r="A422" s="28" t="s">
        <v>389</v>
      </c>
      <c r="B422" s="27">
        <v>0</v>
      </c>
    </row>
    <row r="423" spans="1:2" s="9" customFormat="1" ht="13.5">
      <c r="A423" s="28" t="s">
        <v>390</v>
      </c>
      <c r="B423" s="27">
        <v>0</v>
      </c>
    </row>
    <row r="424" spans="1:2" s="9" customFormat="1" ht="13.5">
      <c r="A424" s="28" t="s">
        <v>391</v>
      </c>
      <c r="B424" s="27">
        <v>5</v>
      </c>
    </row>
    <row r="425" spans="1:2" s="9" customFormat="1" ht="13.5">
      <c r="A425" s="26" t="s">
        <v>392</v>
      </c>
      <c r="B425" s="27">
        <f>SUM(B426:B431)</f>
        <v>170</v>
      </c>
    </row>
    <row r="426" spans="1:2" s="9" customFormat="1" ht="13.5">
      <c r="A426" s="26" t="s">
        <v>368</v>
      </c>
      <c r="B426" s="27">
        <v>78</v>
      </c>
    </row>
    <row r="427" spans="1:2" s="9" customFormat="1" ht="13.5">
      <c r="A427" s="28" t="s">
        <v>393</v>
      </c>
      <c r="B427" s="27">
        <v>0</v>
      </c>
    </row>
    <row r="428" spans="1:2" s="9" customFormat="1" ht="13.5">
      <c r="A428" s="28" t="s">
        <v>394</v>
      </c>
      <c r="B428" s="27">
        <v>0</v>
      </c>
    </row>
    <row r="429" spans="1:2" s="9" customFormat="1" ht="13.5">
      <c r="A429" s="28" t="s">
        <v>395</v>
      </c>
      <c r="B429" s="27">
        <v>0</v>
      </c>
    </row>
    <row r="430" spans="1:2" s="9" customFormat="1" ht="13.5">
      <c r="A430" s="26" t="s">
        <v>396</v>
      </c>
      <c r="B430" s="27">
        <v>0</v>
      </c>
    </row>
    <row r="431" spans="1:2" s="9" customFormat="1" ht="13.5">
      <c r="A431" s="26" t="s">
        <v>397</v>
      </c>
      <c r="B431" s="27">
        <v>92</v>
      </c>
    </row>
    <row r="432" spans="1:2" s="9" customFormat="1" ht="13.5">
      <c r="A432" s="26" t="s">
        <v>398</v>
      </c>
      <c r="B432" s="27">
        <f>SUM(B433:B435)</f>
        <v>0</v>
      </c>
    </row>
    <row r="433" spans="1:2" s="9" customFormat="1" ht="13.5">
      <c r="A433" s="28" t="s">
        <v>399</v>
      </c>
      <c r="B433" s="27">
        <v>0</v>
      </c>
    </row>
    <row r="434" spans="1:2" s="9" customFormat="1" ht="13.5">
      <c r="A434" s="28" t="s">
        <v>400</v>
      </c>
      <c r="B434" s="27">
        <v>0</v>
      </c>
    </row>
    <row r="435" spans="1:2" s="9" customFormat="1" ht="13.5">
      <c r="A435" s="28" t="s">
        <v>401</v>
      </c>
      <c r="B435" s="27">
        <v>0</v>
      </c>
    </row>
    <row r="436" spans="1:2" s="9" customFormat="1" ht="13.5">
      <c r="A436" s="24" t="s">
        <v>402</v>
      </c>
      <c r="B436" s="27">
        <f>SUM(B437:B439)</f>
        <v>0</v>
      </c>
    </row>
    <row r="437" spans="1:2" s="9" customFormat="1" ht="13.5">
      <c r="A437" s="28" t="s">
        <v>403</v>
      </c>
      <c r="B437" s="27">
        <v>0</v>
      </c>
    </row>
    <row r="438" spans="1:2" s="9" customFormat="1" ht="13.5">
      <c r="A438" s="28" t="s">
        <v>404</v>
      </c>
      <c r="B438" s="27">
        <v>0</v>
      </c>
    </row>
    <row r="439" spans="1:2" s="9" customFormat="1" ht="13.5">
      <c r="A439" s="28" t="s">
        <v>405</v>
      </c>
      <c r="B439" s="27">
        <v>0</v>
      </c>
    </row>
    <row r="440" spans="1:2" s="9" customFormat="1" ht="13.5">
      <c r="A440" s="26" t="s">
        <v>406</v>
      </c>
      <c r="B440" s="27">
        <f>SUM(B441:B444)</f>
        <v>17</v>
      </c>
    </row>
    <row r="441" spans="1:2" s="9" customFormat="1" ht="13.5">
      <c r="A441" s="26" t="s">
        <v>407</v>
      </c>
      <c r="B441" s="27">
        <v>0</v>
      </c>
    </row>
    <row r="442" spans="1:2" s="9" customFormat="1" ht="13.5">
      <c r="A442" s="28" t="s">
        <v>408</v>
      </c>
      <c r="B442" s="27">
        <v>0</v>
      </c>
    </row>
    <row r="443" spans="1:2" s="9" customFormat="1" ht="13.5">
      <c r="A443" s="28" t="s">
        <v>409</v>
      </c>
      <c r="B443" s="27">
        <v>0</v>
      </c>
    </row>
    <row r="444" spans="1:2" s="9" customFormat="1" ht="13.5">
      <c r="A444" s="28" t="s">
        <v>410</v>
      </c>
      <c r="B444" s="27">
        <v>17</v>
      </c>
    </row>
    <row r="445" spans="1:2" s="9" customFormat="1" ht="13.5">
      <c r="A445" s="24" t="s">
        <v>1642</v>
      </c>
      <c r="B445" s="27">
        <f>SUM(B446,B462,B470,B481,B490,B498)</f>
        <v>2397</v>
      </c>
    </row>
    <row r="446" spans="1:2" s="9" customFormat="1" ht="13.5">
      <c r="A446" s="24" t="s">
        <v>412</v>
      </c>
      <c r="B446" s="27">
        <f>SUM(B447:B461)</f>
        <v>1240</v>
      </c>
    </row>
    <row r="447" spans="1:2" s="9" customFormat="1" ht="13.5">
      <c r="A447" s="24" t="s">
        <v>73</v>
      </c>
      <c r="B447" s="27">
        <v>210</v>
      </c>
    </row>
    <row r="448" spans="1:2" s="9" customFormat="1" ht="13.5">
      <c r="A448" s="24" t="s">
        <v>74</v>
      </c>
      <c r="B448" s="27">
        <v>0</v>
      </c>
    </row>
    <row r="449" spans="1:2" s="9" customFormat="1" ht="13.5">
      <c r="A449" s="24" t="s">
        <v>75</v>
      </c>
      <c r="B449" s="27">
        <v>0</v>
      </c>
    </row>
    <row r="450" spans="1:2" s="9" customFormat="1" ht="13.5">
      <c r="A450" s="24" t="s">
        <v>413</v>
      </c>
      <c r="B450" s="27">
        <v>70</v>
      </c>
    </row>
    <row r="451" spans="1:2" s="9" customFormat="1" ht="13.5">
      <c r="A451" s="24" t="s">
        <v>414</v>
      </c>
      <c r="B451" s="27">
        <v>0</v>
      </c>
    </row>
    <row r="452" spans="1:2" s="9" customFormat="1" ht="13.5">
      <c r="A452" s="24" t="s">
        <v>415</v>
      </c>
      <c r="B452" s="27">
        <v>0</v>
      </c>
    </row>
    <row r="453" spans="1:2" s="9" customFormat="1" ht="13.5">
      <c r="A453" s="24" t="s">
        <v>416</v>
      </c>
      <c r="B453" s="27">
        <v>0</v>
      </c>
    </row>
    <row r="454" spans="1:2" s="9" customFormat="1" ht="13.5">
      <c r="A454" s="24" t="s">
        <v>417</v>
      </c>
      <c r="B454" s="27">
        <v>0</v>
      </c>
    </row>
    <row r="455" spans="1:2" s="9" customFormat="1" ht="13.5">
      <c r="A455" s="24" t="s">
        <v>418</v>
      </c>
      <c r="B455" s="27">
        <v>140</v>
      </c>
    </row>
    <row r="456" spans="1:2" s="9" customFormat="1" ht="13.5">
      <c r="A456" s="24" t="s">
        <v>419</v>
      </c>
      <c r="B456" s="27">
        <v>0</v>
      </c>
    </row>
    <row r="457" spans="1:2" s="9" customFormat="1" ht="13.5">
      <c r="A457" s="24" t="s">
        <v>420</v>
      </c>
      <c r="B457" s="27">
        <v>0</v>
      </c>
    </row>
    <row r="458" spans="1:2" s="9" customFormat="1" ht="13.5">
      <c r="A458" s="24" t="s">
        <v>421</v>
      </c>
      <c r="B458" s="27">
        <v>0</v>
      </c>
    </row>
    <row r="459" spans="1:2" s="9" customFormat="1" ht="13.5">
      <c r="A459" s="24" t="s">
        <v>422</v>
      </c>
      <c r="B459" s="27">
        <v>0</v>
      </c>
    </row>
    <row r="460" spans="1:2" s="9" customFormat="1" ht="13.5">
      <c r="A460" s="24" t="s">
        <v>423</v>
      </c>
      <c r="B460" s="27">
        <v>0</v>
      </c>
    </row>
    <row r="461" spans="1:2" s="9" customFormat="1" ht="13.5">
      <c r="A461" s="24" t="s">
        <v>424</v>
      </c>
      <c r="B461" s="27">
        <v>820</v>
      </c>
    </row>
    <row r="462" spans="1:2" s="9" customFormat="1" ht="13.5">
      <c r="A462" s="24" t="s">
        <v>425</v>
      </c>
      <c r="B462" s="27">
        <f>SUM(B463:B469)</f>
        <v>213</v>
      </c>
    </row>
    <row r="463" spans="1:2" s="9" customFormat="1" ht="21" customHeight="1">
      <c r="A463" s="24" t="s">
        <v>73</v>
      </c>
      <c r="B463" s="27">
        <v>35</v>
      </c>
    </row>
    <row r="464" spans="1:2" s="9" customFormat="1" ht="13.5">
      <c r="A464" s="24" t="s">
        <v>74</v>
      </c>
      <c r="B464" s="27">
        <v>0</v>
      </c>
    </row>
    <row r="465" spans="1:2" s="9" customFormat="1" ht="13.5">
      <c r="A465" s="24" t="s">
        <v>75</v>
      </c>
      <c r="B465" s="27">
        <v>0</v>
      </c>
    </row>
    <row r="466" spans="1:2" s="9" customFormat="1" ht="13.5">
      <c r="A466" s="24" t="s">
        <v>426</v>
      </c>
      <c r="B466" s="27">
        <v>178</v>
      </c>
    </row>
    <row r="467" spans="1:2" s="9" customFormat="1" ht="13.5">
      <c r="A467" s="24" t="s">
        <v>427</v>
      </c>
      <c r="B467" s="27">
        <v>0</v>
      </c>
    </row>
    <row r="468" spans="1:2" s="9" customFormat="1" ht="13.5">
      <c r="A468" s="24" t="s">
        <v>428</v>
      </c>
      <c r="B468" s="27">
        <v>0</v>
      </c>
    </row>
    <row r="469" spans="1:2" s="9" customFormat="1" ht="13.5">
      <c r="A469" s="24" t="s">
        <v>429</v>
      </c>
      <c r="B469" s="27">
        <v>0</v>
      </c>
    </row>
    <row r="470" spans="1:2" s="9" customFormat="1" ht="13.5">
      <c r="A470" s="24" t="s">
        <v>430</v>
      </c>
      <c r="B470" s="27">
        <f>SUM(B471:B480)</f>
        <v>459</v>
      </c>
    </row>
    <row r="471" spans="1:2" s="9" customFormat="1" ht="13.5">
      <c r="A471" s="24" t="s">
        <v>73</v>
      </c>
      <c r="B471" s="27">
        <v>70</v>
      </c>
    </row>
    <row r="472" spans="1:2" s="9" customFormat="1" ht="13.5">
      <c r="A472" s="24" t="s">
        <v>74</v>
      </c>
      <c r="B472" s="27">
        <v>0</v>
      </c>
    </row>
    <row r="473" spans="1:2" s="9" customFormat="1" ht="13.5">
      <c r="A473" s="24" t="s">
        <v>75</v>
      </c>
      <c r="B473" s="27">
        <v>0</v>
      </c>
    </row>
    <row r="474" spans="1:2" s="9" customFormat="1" ht="13.5">
      <c r="A474" s="24" t="s">
        <v>431</v>
      </c>
      <c r="B474" s="27">
        <v>0</v>
      </c>
    </row>
    <row r="475" spans="1:2" s="9" customFormat="1" ht="13.5">
      <c r="A475" s="24" t="s">
        <v>432</v>
      </c>
      <c r="B475" s="27">
        <v>0</v>
      </c>
    </row>
    <row r="476" spans="1:2" s="9" customFormat="1" ht="13.5">
      <c r="A476" s="24" t="s">
        <v>433</v>
      </c>
      <c r="B476" s="27">
        <v>0</v>
      </c>
    </row>
    <row r="477" spans="1:2" s="9" customFormat="1" ht="13.5">
      <c r="A477" s="24" t="s">
        <v>434</v>
      </c>
      <c r="B477" s="27">
        <v>389</v>
      </c>
    </row>
    <row r="478" spans="1:2" s="9" customFormat="1" ht="13.5">
      <c r="A478" s="24" t="s">
        <v>435</v>
      </c>
      <c r="B478" s="27">
        <v>0</v>
      </c>
    </row>
    <row r="479" spans="1:2" s="9" customFormat="1" ht="13.5">
      <c r="A479" s="24" t="s">
        <v>436</v>
      </c>
      <c r="B479" s="27">
        <v>0</v>
      </c>
    </row>
    <row r="480" spans="1:2" s="9" customFormat="1" ht="13.5">
      <c r="A480" s="24" t="s">
        <v>437</v>
      </c>
      <c r="B480" s="27">
        <v>0</v>
      </c>
    </row>
    <row r="481" spans="1:2" s="9" customFormat="1" ht="13.5">
      <c r="A481" s="24" t="s">
        <v>438</v>
      </c>
      <c r="B481" s="27">
        <f>SUM(B482:B489)</f>
        <v>0</v>
      </c>
    </row>
    <row r="482" spans="1:2" s="9" customFormat="1" ht="13.5">
      <c r="A482" s="24" t="s">
        <v>73</v>
      </c>
      <c r="B482" s="27">
        <v>0</v>
      </c>
    </row>
    <row r="483" spans="1:2" s="9" customFormat="1" ht="13.5">
      <c r="A483" s="24" t="s">
        <v>74</v>
      </c>
      <c r="B483" s="27">
        <v>0</v>
      </c>
    </row>
    <row r="484" spans="1:2" s="9" customFormat="1" ht="13.5">
      <c r="A484" s="24" t="s">
        <v>75</v>
      </c>
      <c r="B484" s="27">
        <v>0</v>
      </c>
    </row>
    <row r="485" spans="1:2" s="9" customFormat="1" ht="13.5">
      <c r="A485" s="24" t="s">
        <v>439</v>
      </c>
      <c r="B485" s="27">
        <v>0</v>
      </c>
    </row>
    <row r="486" spans="1:2" s="9" customFormat="1" ht="13.5">
      <c r="A486" s="24" t="s">
        <v>440</v>
      </c>
      <c r="B486" s="27">
        <v>0</v>
      </c>
    </row>
    <row r="487" spans="1:2" s="9" customFormat="1" ht="13.5">
      <c r="A487" s="24" t="s">
        <v>441</v>
      </c>
      <c r="B487" s="27">
        <v>0</v>
      </c>
    </row>
    <row r="488" spans="1:2" s="9" customFormat="1" ht="13.5">
      <c r="A488" s="24" t="s">
        <v>442</v>
      </c>
      <c r="B488" s="27">
        <v>0</v>
      </c>
    </row>
    <row r="489" spans="1:2" s="9" customFormat="1" ht="13.5">
      <c r="A489" s="24" t="s">
        <v>443</v>
      </c>
      <c r="B489" s="27">
        <v>0</v>
      </c>
    </row>
    <row r="490" spans="1:2" s="9" customFormat="1" ht="13.5">
      <c r="A490" s="24" t="s">
        <v>444</v>
      </c>
      <c r="B490" s="27">
        <f>SUM(B491:B497)</f>
        <v>445</v>
      </c>
    </row>
    <row r="491" spans="1:2" s="9" customFormat="1" ht="13.5">
      <c r="A491" s="24" t="s">
        <v>73</v>
      </c>
      <c r="B491" s="27">
        <v>140</v>
      </c>
    </row>
    <row r="492" spans="1:2" s="9" customFormat="1" ht="13.5">
      <c r="A492" s="24" t="s">
        <v>74</v>
      </c>
      <c r="B492" s="27">
        <v>0</v>
      </c>
    </row>
    <row r="493" spans="1:2" s="9" customFormat="1" ht="13.5">
      <c r="A493" s="24" t="s">
        <v>75</v>
      </c>
      <c r="B493" s="27">
        <v>0</v>
      </c>
    </row>
    <row r="494" spans="1:2" s="9" customFormat="1" ht="13.5">
      <c r="A494" s="24" t="s">
        <v>447</v>
      </c>
      <c r="B494" s="27">
        <v>0</v>
      </c>
    </row>
    <row r="495" spans="1:2" s="9" customFormat="1" ht="13.5">
      <c r="A495" s="24" t="s">
        <v>1643</v>
      </c>
      <c r="B495" s="27">
        <v>305</v>
      </c>
    </row>
    <row r="496" spans="1:2" s="9" customFormat="1" ht="13.5">
      <c r="A496" s="24" t="s">
        <v>1644</v>
      </c>
      <c r="B496" s="27">
        <v>0</v>
      </c>
    </row>
    <row r="497" spans="1:2" s="9" customFormat="1" ht="13.5">
      <c r="A497" s="24" t="s">
        <v>448</v>
      </c>
      <c r="B497" s="27">
        <v>0</v>
      </c>
    </row>
    <row r="498" spans="1:2" s="9" customFormat="1" ht="13.5">
      <c r="A498" s="24" t="s">
        <v>449</v>
      </c>
      <c r="B498" s="27">
        <f>SUM(B499:B501)</f>
        <v>40</v>
      </c>
    </row>
    <row r="499" spans="1:2" s="9" customFormat="1" ht="13.5">
      <c r="A499" s="24" t="s">
        <v>450</v>
      </c>
      <c r="B499" s="27">
        <v>40</v>
      </c>
    </row>
    <row r="500" spans="1:2" s="9" customFormat="1" ht="13.5">
      <c r="A500" s="24" t="s">
        <v>451</v>
      </c>
      <c r="B500" s="27">
        <v>0</v>
      </c>
    </row>
    <row r="501" spans="1:2" s="9" customFormat="1" ht="13.5">
      <c r="A501" s="24" t="s">
        <v>452</v>
      </c>
      <c r="B501" s="27">
        <v>0</v>
      </c>
    </row>
    <row r="502" spans="1:2" s="9" customFormat="1" ht="13.5">
      <c r="A502" s="24" t="s">
        <v>1645</v>
      </c>
      <c r="B502" s="27">
        <f>SUM(B503,B522,B530,B532,B540,B544,B554,B562,B569,B577,B586,B591,B594,B597,B600,B603,B606,B610,B615,B623,B626)</f>
        <v>44996</v>
      </c>
    </row>
    <row r="503" spans="1:2" s="9" customFormat="1" ht="13.5">
      <c r="A503" s="24" t="s">
        <v>454</v>
      </c>
      <c r="B503" s="27">
        <f>SUM(B504:B521)</f>
        <v>1076</v>
      </c>
    </row>
    <row r="504" spans="1:2" s="9" customFormat="1" ht="13.5">
      <c r="A504" s="24" t="s">
        <v>73</v>
      </c>
      <c r="B504" s="27">
        <v>410</v>
      </c>
    </row>
    <row r="505" spans="1:2" s="9" customFormat="1" ht="13.5">
      <c r="A505" s="24" t="s">
        <v>74</v>
      </c>
      <c r="B505" s="27">
        <v>0</v>
      </c>
    </row>
    <row r="506" spans="1:2" s="9" customFormat="1" ht="13.5">
      <c r="A506" s="24" t="s">
        <v>75</v>
      </c>
      <c r="B506" s="27">
        <v>0</v>
      </c>
    </row>
    <row r="507" spans="1:2" s="9" customFormat="1" ht="13.5">
      <c r="A507" s="24" t="s">
        <v>455</v>
      </c>
      <c r="B507" s="27">
        <v>0</v>
      </c>
    </row>
    <row r="508" spans="1:2" s="9" customFormat="1" ht="13.5">
      <c r="A508" s="24" t="s">
        <v>456</v>
      </c>
      <c r="B508" s="27">
        <v>0</v>
      </c>
    </row>
    <row r="509" spans="1:2" s="9" customFormat="1" ht="13.5">
      <c r="A509" s="24" t="s">
        <v>457</v>
      </c>
      <c r="B509" s="27">
        <v>78</v>
      </c>
    </row>
    <row r="510" spans="1:2" s="9" customFormat="1" ht="13.5">
      <c r="A510" s="24" t="s">
        <v>458</v>
      </c>
      <c r="B510" s="27">
        <v>0</v>
      </c>
    </row>
    <row r="511" spans="1:2" s="9" customFormat="1" ht="13.5">
      <c r="A511" s="24" t="s">
        <v>114</v>
      </c>
      <c r="B511" s="27">
        <v>0</v>
      </c>
    </row>
    <row r="512" spans="1:2" s="9" customFormat="1" ht="13.5">
      <c r="A512" s="24" t="s">
        <v>459</v>
      </c>
      <c r="B512" s="27">
        <v>493</v>
      </c>
    </row>
    <row r="513" spans="1:2" s="9" customFormat="1" ht="13.5">
      <c r="A513" s="24" t="s">
        <v>460</v>
      </c>
      <c r="B513" s="27">
        <v>0</v>
      </c>
    </row>
    <row r="514" spans="1:2" s="9" customFormat="1" ht="13.5">
      <c r="A514" s="24" t="s">
        <v>461</v>
      </c>
      <c r="B514" s="27">
        <v>0</v>
      </c>
    </row>
    <row r="515" spans="1:2" s="9" customFormat="1" ht="13.5">
      <c r="A515" s="24" t="s">
        <v>462</v>
      </c>
      <c r="B515" s="27">
        <v>0</v>
      </c>
    </row>
    <row r="516" spans="1:2" s="9" customFormat="1" ht="13.5">
      <c r="A516" s="24" t="s">
        <v>137</v>
      </c>
      <c r="B516" s="27">
        <v>0</v>
      </c>
    </row>
    <row r="517" spans="1:2" s="9" customFormat="1" ht="13.5">
      <c r="A517" s="24" t="s">
        <v>138</v>
      </c>
      <c r="B517" s="27">
        <v>0</v>
      </c>
    </row>
    <row r="518" spans="1:2" s="9" customFormat="1" ht="13.5">
      <c r="A518" s="24" t="s">
        <v>139</v>
      </c>
      <c r="B518" s="27">
        <v>0</v>
      </c>
    </row>
    <row r="519" spans="1:2" s="9" customFormat="1" ht="13.5">
      <c r="A519" s="24" t="s">
        <v>140</v>
      </c>
      <c r="B519" s="27">
        <v>0</v>
      </c>
    </row>
    <row r="520" spans="1:2" s="9" customFormat="1" ht="19.5" customHeight="1">
      <c r="A520" s="24" t="s">
        <v>82</v>
      </c>
      <c r="B520" s="27">
        <v>0</v>
      </c>
    </row>
    <row r="521" spans="1:2" s="9" customFormat="1" ht="13.5">
      <c r="A521" s="24" t="s">
        <v>463</v>
      </c>
      <c r="B521" s="27">
        <v>95</v>
      </c>
    </row>
    <row r="522" spans="1:2" s="9" customFormat="1" ht="13.5">
      <c r="A522" s="24" t="s">
        <v>464</v>
      </c>
      <c r="B522" s="27">
        <f>SUM(B523:B529)</f>
        <v>707</v>
      </c>
    </row>
    <row r="523" spans="1:2" s="9" customFormat="1" ht="13.5">
      <c r="A523" s="24" t="s">
        <v>73</v>
      </c>
      <c r="B523" s="27">
        <v>107</v>
      </c>
    </row>
    <row r="524" spans="1:2" s="9" customFormat="1" ht="13.5">
      <c r="A524" s="24" t="s">
        <v>74</v>
      </c>
      <c r="B524" s="27">
        <v>0</v>
      </c>
    </row>
    <row r="525" spans="1:2" s="9" customFormat="1" ht="13.5">
      <c r="A525" s="24" t="s">
        <v>75</v>
      </c>
      <c r="B525" s="27">
        <v>0</v>
      </c>
    </row>
    <row r="526" spans="1:2" s="9" customFormat="1" ht="13.5">
      <c r="A526" s="24" t="s">
        <v>465</v>
      </c>
      <c r="B526" s="27">
        <v>0</v>
      </c>
    </row>
    <row r="527" spans="1:2" s="9" customFormat="1" ht="13.5">
      <c r="A527" s="24" t="s">
        <v>466</v>
      </c>
      <c r="B527" s="27">
        <v>105</v>
      </c>
    </row>
    <row r="528" spans="1:2" s="9" customFormat="1" ht="13.5">
      <c r="A528" s="24" t="s">
        <v>467</v>
      </c>
      <c r="B528" s="27">
        <v>45</v>
      </c>
    </row>
    <row r="529" spans="1:2" s="9" customFormat="1" ht="13.5">
      <c r="A529" s="24" t="s">
        <v>468</v>
      </c>
      <c r="B529" s="27">
        <v>450</v>
      </c>
    </row>
    <row r="530" spans="1:2" s="9" customFormat="1" ht="13.5">
      <c r="A530" s="24" t="s">
        <v>469</v>
      </c>
      <c r="B530" s="27">
        <f>SUM(B531:B531)</f>
        <v>0</v>
      </c>
    </row>
    <row r="531" spans="1:2" s="9" customFormat="1" ht="13.5">
      <c r="A531" s="24" t="s">
        <v>470</v>
      </c>
      <c r="B531" s="27">
        <v>0</v>
      </c>
    </row>
    <row r="532" spans="1:2" s="9" customFormat="1" ht="13.5">
      <c r="A532" s="24" t="s">
        <v>471</v>
      </c>
      <c r="B532" s="27">
        <f>SUM(B533:B539)</f>
        <v>8932</v>
      </c>
    </row>
    <row r="533" spans="1:2" s="9" customFormat="1" ht="13.5">
      <c r="A533" s="24" t="s">
        <v>472</v>
      </c>
      <c r="B533" s="27">
        <v>0</v>
      </c>
    </row>
    <row r="534" spans="1:2" s="9" customFormat="1" ht="13.5">
      <c r="A534" s="24" t="s">
        <v>473</v>
      </c>
      <c r="B534" s="27">
        <v>0</v>
      </c>
    </row>
    <row r="535" spans="1:2" s="9" customFormat="1" ht="13.5">
      <c r="A535" s="24" t="s">
        <v>474</v>
      </c>
      <c r="B535" s="27">
        <v>0</v>
      </c>
    </row>
    <row r="536" spans="1:2" s="9" customFormat="1" ht="13.5">
      <c r="A536" s="24" t="s">
        <v>475</v>
      </c>
      <c r="B536" s="27">
        <v>8932</v>
      </c>
    </row>
    <row r="537" spans="1:2" s="9" customFormat="1" ht="13.5">
      <c r="A537" s="24" t="s">
        <v>476</v>
      </c>
      <c r="B537" s="27">
        <v>0</v>
      </c>
    </row>
    <row r="538" spans="1:2" s="9" customFormat="1" ht="13.5">
      <c r="A538" s="24" t="s">
        <v>477</v>
      </c>
      <c r="B538" s="27">
        <v>0</v>
      </c>
    </row>
    <row r="539" spans="1:2" s="9" customFormat="1" ht="13.5">
      <c r="A539" s="24" t="s">
        <v>478</v>
      </c>
      <c r="B539" s="27">
        <v>0</v>
      </c>
    </row>
    <row r="540" spans="1:2" s="9" customFormat="1" ht="13.5">
      <c r="A540" s="24" t="s">
        <v>479</v>
      </c>
      <c r="B540" s="27">
        <f>SUM(B541:B543)</f>
        <v>0</v>
      </c>
    </row>
    <row r="541" spans="1:2" s="9" customFormat="1" ht="13.5">
      <c r="A541" s="24" t="s">
        <v>480</v>
      </c>
      <c r="B541" s="27">
        <v>0</v>
      </c>
    </row>
    <row r="542" spans="1:2" s="9" customFormat="1" ht="13.5">
      <c r="A542" s="24" t="s">
        <v>481</v>
      </c>
      <c r="B542" s="27">
        <v>0</v>
      </c>
    </row>
    <row r="543" spans="1:2" s="9" customFormat="1" ht="13.5">
      <c r="A543" s="24" t="s">
        <v>482</v>
      </c>
      <c r="B543" s="27">
        <v>0</v>
      </c>
    </row>
    <row r="544" spans="1:2" s="9" customFormat="1" ht="13.5">
      <c r="A544" s="24" t="s">
        <v>483</v>
      </c>
      <c r="B544" s="27">
        <f>SUM(B545:B553)</f>
        <v>2159</v>
      </c>
    </row>
    <row r="545" spans="1:2" s="9" customFormat="1" ht="13.5">
      <c r="A545" s="24" t="s">
        <v>484</v>
      </c>
      <c r="B545" s="27">
        <v>48</v>
      </c>
    </row>
    <row r="546" spans="1:2" s="9" customFormat="1" ht="13.5">
      <c r="A546" s="24" t="s">
        <v>485</v>
      </c>
      <c r="B546" s="27">
        <v>182</v>
      </c>
    </row>
    <row r="547" spans="1:2" s="9" customFormat="1" ht="13.5">
      <c r="A547" s="24" t="s">
        <v>486</v>
      </c>
      <c r="B547" s="27">
        <v>202</v>
      </c>
    </row>
    <row r="548" spans="1:2" s="9" customFormat="1" ht="13.5">
      <c r="A548" s="24" t="s">
        <v>487</v>
      </c>
      <c r="B548" s="27">
        <v>1121</v>
      </c>
    </row>
    <row r="549" spans="1:2" s="9" customFormat="1" ht="13.5">
      <c r="A549" s="24" t="s">
        <v>488</v>
      </c>
      <c r="B549" s="27">
        <v>12</v>
      </c>
    </row>
    <row r="550" spans="1:2" s="9" customFormat="1" ht="13.5">
      <c r="A550" s="24" t="s">
        <v>489</v>
      </c>
      <c r="B550" s="27">
        <v>36</v>
      </c>
    </row>
    <row r="551" spans="1:2" s="9" customFormat="1" ht="13.5">
      <c r="A551" s="24" t="s">
        <v>490</v>
      </c>
      <c r="B551" s="27">
        <v>0</v>
      </c>
    </row>
    <row r="552" spans="1:2" s="9" customFormat="1" ht="13.5">
      <c r="A552" s="24" t="s">
        <v>1646</v>
      </c>
      <c r="B552" s="27">
        <v>0</v>
      </c>
    </row>
    <row r="553" spans="1:2" s="9" customFormat="1" ht="13.5">
      <c r="A553" s="24" t="s">
        <v>492</v>
      </c>
      <c r="B553" s="27">
        <v>558</v>
      </c>
    </row>
    <row r="554" spans="1:2" s="9" customFormat="1" ht="13.5">
      <c r="A554" s="24" t="s">
        <v>493</v>
      </c>
      <c r="B554" s="27">
        <f>SUM(B555:B561)</f>
        <v>4913</v>
      </c>
    </row>
    <row r="555" spans="1:2" s="9" customFormat="1" ht="13.5">
      <c r="A555" s="24" t="s">
        <v>494</v>
      </c>
      <c r="B555" s="27">
        <v>960</v>
      </c>
    </row>
    <row r="556" spans="1:2" s="9" customFormat="1" ht="13.5">
      <c r="A556" s="24" t="s">
        <v>495</v>
      </c>
      <c r="B556" s="27">
        <v>641</v>
      </c>
    </row>
    <row r="557" spans="1:2" s="9" customFormat="1" ht="13.5">
      <c r="A557" s="24" t="s">
        <v>496</v>
      </c>
      <c r="B557" s="27">
        <v>2489</v>
      </c>
    </row>
    <row r="558" spans="1:2" s="9" customFormat="1" ht="13.5">
      <c r="A558" s="24" t="s">
        <v>497</v>
      </c>
      <c r="B558" s="27">
        <v>56</v>
      </c>
    </row>
    <row r="559" spans="1:2" s="9" customFormat="1" ht="13.5">
      <c r="A559" s="24" t="s">
        <v>498</v>
      </c>
      <c r="B559" s="27">
        <v>0</v>
      </c>
    </row>
    <row r="560" spans="1:2" s="9" customFormat="1" ht="13.5">
      <c r="A560" s="24" t="s">
        <v>499</v>
      </c>
      <c r="B560" s="27">
        <v>586</v>
      </c>
    </row>
    <row r="561" spans="1:2" s="9" customFormat="1" ht="13.5">
      <c r="A561" s="24" t="s">
        <v>500</v>
      </c>
      <c r="B561" s="27">
        <v>181</v>
      </c>
    </row>
    <row r="562" spans="1:2" s="9" customFormat="1" ht="13.5">
      <c r="A562" s="24" t="s">
        <v>501</v>
      </c>
      <c r="B562" s="27">
        <f>SUM(B563:B568)</f>
        <v>921</v>
      </c>
    </row>
    <row r="563" spans="1:2" s="9" customFormat="1" ht="13.5">
      <c r="A563" s="24" t="s">
        <v>502</v>
      </c>
      <c r="B563" s="27">
        <v>110</v>
      </c>
    </row>
    <row r="564" spans="1:2" s="9" customFormat="1" ht="13.5">
      <c r="A564" s="24" t="s">
        <v>503</v>
      </c>
      <c r="B564" s="27">
        <v>50</v>
      </c>
    </row>
    <row r="565" spans="1:2" s="9" customFormat="1" ht="13.5">
      <c r="A565" s="24" t="s">
        <v>504</v>
      </c>
      <c r="B565" s="27">
        <v>18</v>
      </c>
    </row>
    <row r="566" spans="1:2" s="9" customFormat="1" ht="13.5">
      <c r="A566" s="24" t="s">
        <v>505</v>
      </c>
      <c r="B566" s="27">
        <v>0</v>
      </c>
    </row>
    <row r="567" spans="1:2" s="9" customFormat="1" ht="13.5">
      <c r="A567" s="24" t="s">
        <v>506</v>
      </c>
      <c r="B567" s="27">
        <v>500</v>
      </c>
    </row>
    <row r="568" spans="1:2" s="9" customFormat="1" ht="13.5">
      <c r="A568" s="24" t="s">
        <v>507</v>
      </c>
      <c r="B568" s="27">
        <v>243</v>
      </c>
    </row>
    <row r="569" spans="1:2" s="9" customFormat="1" ht="13.5">
      <c r="A569" s="24" t="s">
        <v>508</v>
      </c>
      <c r="B569" s="27">
        <f>SUM(B570:B576)</f>
        <v>1242</v>
      </c>
    </row>
    <row r="570" spans="1:2" s="9" customFormat="1" ht="13.5">
      <c r="A570" s="24" t="s">
        <v>509</v>
      </c>
      <c r="B570" s="27">
        <v>142</v>
      </c>
    </row>
    <row r="571" spans="1:2" s="9" customFormat="1" ht="13.5">
      <c r="A571" s="24" t="s">
        <v>510</v>
      </c>
      <c r="B571" s="27">
        <v>820</v>
      </c>
    </row>
    <row r="572" spans="1:2" s="9" customFormat="1" ht="13.5">
      <c r="A572" s="24" t="s">
        <v>511</v>
      </c>
      <c r="B572" s="27">
        <v>0</v>
      </c>
    </row>
    <row r="573" spans="1:2" s="9" customFormat="1" ht="13.5">
      <c r="A573" s="24" t="s">
        <v>512</v>
      </c>
      <c r="B573" s="27">
        <v>0</v>
      </c>
    </row>
    <row r="574" spans="1:2" s="9" customFormat="1" ht="13.5">
      <c r="A574" s="24" t="s">
        <v>513</v>
      </c>
      <c r="B574" s="27">
        <v>0</v>
      </c>
    </row>
    <row r="575" spans="1:2" s="9" customFormat="1" ht="13.5">
      <c r="A575" s="24" t="s">
        <v>514</v>
      </c>
      <c r="B575" s="27">
        <v>0</v>
      </c>
    </row>
    <row r="576" spans="1:2" s="9" customFormat="1" ht="13.5">
      <c r="A576" s="24" t="s">
        <v>515</v>
      </c>
      <c r="B576" s="27">
        <v>280</v>
      </c>
    </row>
    <row r="577" spans="1:2" s="9" customFormat="1" ht="13.5">
      <c r="A577" s="24" t="s">
        <v>516</v>
      </c>
      <c r="B577" s="27">
        <f>SUM(B578:B585)</f>
        <v>1525</v>
      </c>
    </row>
    <row r="578" spans="1:2" s="9" customFormat="1" ht="13.5">
      <c r="A578" s="24" t="s">
        <v>73</v>
      </c>
      <c r="B578" s="27">
        <v>15</v>
      </c>
    </row>
    <row r="579" spans="1:2" s="9" customFormat="1" ht="13.5">
      <c r="A579" s="24" t="s">
        <v>74</v>
      </c>
      <c r="B579" s="27">
        <v>0</v>
      </c>
    </row>
    <row r="580" spans="1:2" s="9" customFormat="1" ht="13.5">
      <c r="A580" s="24" t="s">
        <v>75</v>
      </c>
      <c r="B580" s="27">
        <v>0</v>
      </c>
    </row>
    <row r="581" spans="1:2" s="9" customFormat="1" ht="13.5">
      <c r="A581" s="24" t="s">
        <v>517</v>
      </c>
      <c r="B581" s="27">
        <v>0</v>
      </c>
    </row>
    <row r="582" spans="1:2" s="9" customFormat="1" ht="13.5">
      <c r="A582" s="24" t="s">
        <v>518</v>
      </c>
      <c r="B582" s="27">
        <v>60</v>
      </c>
    </row>
    <row r="583" spans="1:2" s="9" customFormat="1" ht="13.5">
      <c r="A583" s="24" t="s">
        <v>519</v>
      </c>
      <c r="B583" s="27">
        <v>0</v>
      </c>
    </row>
    <row r="584" spans="1:2" s="9" customFormat="1" ht="13.5">
      <c r="A584" s="24" t="s">
        <v>520</v>
      </c>
      <c r="B584" s="27">
        <v>1250</v>
      </c>
    </row>
    <row r="585" spans="1:2" s="9" customFormat="1" ht="13.5">
      <c r="A585" s="24" t="s">
        <v>521</v>
      </c>
      <c r="B585" s="27">
        <v>200</v>
      </c>
    </row>
    <row r="586" spans="1:2" s="9" customFormat="1" ht="13.5">
      <c r="A586" s="24" t="s">
        <v>522</v>
      </c>
      <c r="B586" s="27">
        <f>SUM(B587:B590)</f>
        <v>0</v>
      </c>
    </row>
    <row r="587" spans="1:2" s="9" customFormat="1" ht="13.5">
      <c r="A587" s="24" t="s">
        <v>73</v>
      </c>
      <c r="B587" s="27">
        <v>0</v>
      </c>
    </row>
    <row r="588" spans="1:2" s="9" customFormat="1" ht="13.5">
      <c r="A588" s="24" t="s">
        <v>74</v>
      </c>
      <c r="B588" s="27">
        <v>0</v>
      </c>
    </row>
    <row r="589" spans="1:2" s="9" customFormat="1" ht="13.5">
      <c r="A589" s="24" t="s">
        <v>75</v>
      </c>
      <c r="B589" s="27">
        <v>0</v>
      </c>
    </row>
    <row r="590" spans="1:2" s="9" customFormat="1" ht="13.5">
      <c r="A590" s="24" t="s">
        <v>523</v>
      </c>
      <c r="B590" s="27">
        <v>0</v>
      </c>
    </row>
    <row r="591" spans="1:2" s="9" customFormat="1" ht="13.5">
      <c r="A591" s="24" t="s">
        <v>524</v>
      </c>
      <c r="B591" s="27">
        <f>SUM(B592:B593)</f>
        <v>8399</v>
      </c>
    </row>
    <row r="592" spans="1:2" s="9" customFormat="1" ht="13.5">
      <c r="A592" s="24" t="s">
        <v>525</v>
      </c>
      <c r="B592" s="27">
        <f>400+2300</f>
        <v>2700</v>
      </c>
    </row>
    <row r="593" spans="1:2" s="9" customFormat="1" ht="13.5">
      <c r="A593" s="24" t="s">
        <v>526</v>
      </c>
      <c r="B593" s="27">
        <f>499+5200</f>
        <v>5699</v>
      </c>
    </row>
    <row r="594" spans="1:2" s="9" customFormat="1" ht="13.5">
      <c r="A594" s="24" t="s">
        <v>527</v>
      </c>
      <c r="B594" s="27">
        <f>SUM(B595:B596)</f>
        <v>109</v>
      </c>
    </row>
    <row r="595" spans="1:2" s="9" customFormat="1" ht="13.5">
      <c r="A595" s="24" t="s">
        <v>528</v>
      </c>
      <c r="B595" s="27">
        <v>85</v>
      </c>
    </row>
    <row r="596" spans="1:2" s="9" customFormat="1" ht="13.5">
      <c r="A596" s="24" t="s">
        <v>529</v>
      </c>
      <c r="B596" s="27">
        <v>24</v>
      </c>
    </row>
    <row r="597" spans="1:2" s="9" customFormat="1" ht="13.5">
      <c r="A597" s="24" t="s">
        <v>530</v>
      </c>
      <c r="B597" s="27">
        <f>SUM(B598:B599)</f>
        <v>5300</v>
      </c>
    </row>
    <row r="598" spans="1:2" s="9" customFormat="1" ht="13.5">
      <c r="A598" s="24" t="s">
        <v>531</v>
      </c>
      <c r="B598" s="27">
        <v>1800</v>
      </c>
    </row>
    <row r="599" spans="1:2" s="9" customFormat="1" ht="13.5">
      <c r="A599" s="24" t="s">
        <v>532</v>
      </c>
      <c r="B599" s="27">
        <v>3500</v>
      </c>
    </row>
    <row r="600" spans="1:2" s="9" customFormat="1" ht="13.5">
      <c r="A600" s="24" t="s">
        <v>533</v>
      </c>
      <c r="B600" s="27">
        <f>SUM(B601:B602)</f>
        <v>0</v>
      </c>
    </row>
    <row r="601" spans="1:2" s="9" customFormat="1" ht="13.5">
      <c r="A601" s="24" t="s">
        <v>534</v>
      </c>
      <c r="B601" s="27">
        <v>0</v>
      </c>
    </row>
    <row r="602" spans="1:2" s="9" customFormat="1" ht="13.5">
      <c r="A602" s="24" t="s">
        <v>535</v>
      </c>
      <c r="B602" s="27">
        <v>0</v>
      </c>
    </row>
    <row r="603" spans="1:2" s="9" customFormat="1" ht="13.5">
      <c r="A603" s="24" t="s">
        <v>536</v>
      </c>
      <c r="B603" s="27">
        <f>SUM(B604:B605)</f>
        <v>400</v>
      </c>
    </row>
    <row r="604" spans="1:2" s="9" customFormat="1" ht="13.5">
      <c r="A604" s="24" t="s">
        <v>537</v>
      </c>
      <c r="B604" s="27">
        <v>200</v>
      </c>
    </row>
    <row r="605" spans="1:2" s="9" customFormat="1" ht="13.5">
      <c r="A605" s="24" t="s">
        <v>538</v>
      </c>
      <c r="B605" s="27">
        <v>200</v>
      </c>
    </row>
    <row r="606" spans="1:2" s="9" customFormat="1" ht="13.5">
      <c r="A606" s="24" t="s">
        <v>539</v>
      </c>
      <c r="B606" s="27">
        <f>SUM(B607:B609)</f>
        <v>9000</v>
      </c>
    </row>
    <row r="607" spans="1:2" s="9" customFormat="1" ht="13.5">
      <c r="A607" s="24" t="s">
        <v>540</v>
      </c>
      <c r="B607" s="27">
        <v>0</v>
      </c>
    </row>
    <row r="608" spans="1:2" s="9" customFormat="1" ht="13.5">
      <c r="A608" s="24" t="s">
        <v>541</v>
      </c>
      <c r="B608" s="27">
        <v>9000</v>
      </c>
    </row>
    <row r="609" spans="1:2" s="9" customFormat="1" ht="13.5">
      <c r="A609" s="24" t="s">
        <v>542</v>
      </c>
      <c r="B609" s="27">
        <v>0</v>
      </c>
    </row>
    <row r="610" spans="1:2" s="9" customFormat="1" ht="13.5">
      <c r="A610" s="24" t="s">
        <v>543</v>
      </c>
      <c r="B610" s="27">
        <f>SUM(B611:B614)</f>
        <v>0</v>
      </c>
    </row>
    <row r="611" spans="1:2" s="9" customFormat="1" ht="13.5">
      <c r="A611" s="24" t="s">
        <v>544</v>
      </c>
      <c r="B611" s="27">
        <v>0</v>
      </c>
    </row>
    <row r="612" spans="1:2" s="9" customFormat="1" ht="13.5">
      <c r="A612" s="24" t="s">
        <v>545</v>
      </c>
      <c r="B612" s="27">
        <v>0</v>
      </c>
    </row>
    <row r="613" spans="1:2" s="9" customFormat="1" ht="13.5">
      <c r="A613" s="24" t="s">
        <v>546</v>
      </c>
      <c r="B613" s="27">
        <v>0</v>
      </c>
    </row>
    <row r="614" spans="1:2" s="9" customFormat="1" ht="13.5">
      <c r="A614" s="24" t="s">
        <v>547</v>
      </c>
      <c r="B614" s="27">
        <v>0</v>
      </c>
    </row>
    <row r="615" spans="1:2" s="9" customFormat="1" ht="13.5">
      <c r="A615" s="14" t="s">
        <v>548</v>
      </c>
      <c r="B615" s="27">
        <f>SUM(B616:B622)</f>
        <v>313</v>
      </c>
    </row>
    <row r="616" spans="1:2" s="9" customFormat="1" ht="13.5">
      <c r="A616" s="24" t="s">
        <v>73</v>
      </c>
      <c r="B616" s="27">
        <v>140</v>
      </c>
    </row>
    <row r="617" spans="1:2" s="9" customFormat="1" ht="13.5">
      <c r="A617" s="24" t="s">
        <v>74</v>
      </c>
      <c r="B617" s="27">
        <v>13</v>
      </c>
    </row>
    <row r="618" spans="1:2" s="9" customFormat="1" ht="13.5">
      <c r="A618" s="24" t="s">
        <v>75</v>
      </c>
      <c r="B618" s="27">
        <v>0</v>
      </c>
    </row>
    <row r="619" spans="1:2" s="9" customFormat="1" ht="13.5">
      <c r="A619" s="24" t="s">
        <v>549</v>
      </c>
      <c r="B619" s="27">
        <v>0</v>
      </c>
    </row>
    <row r="620" spans="1:2" s="9" customFormat="1" ht="13.5">
      <c r="A620" s="24" t="s">
        <v>550</v>
      </c>
      <c r="B620" s="27">
        <v>0</v>
      </c>
    </row>
    <row r="621" spans="1:2" s="9" customFormat="1" ht="13.5">
      <c r="A621" s="24" t="s">
        <v>82</v>
      </c>
      <c r="B621" s="27">
        <v>20</v>
      </c>
    </row>
    <row r="622" spans="1:2" s="9" customFormat="1" ht="13.5">
      <c r="A622" s="24" t="s">
        <v>551</v>
      </c>
      <c r="B622" s="27">
        <v>140</v>
      </c>
    </row>
    <row r="623" spans="1:2" s="9" customFormat="1" ht="13.5">
      <c r="A623" s="24" t="s">
        <v>552</v>
      </c>
      <c r="B623" s="27">
        <f>SUM(B624:B625)</f>
        <v>0</v>
      </c>
    </row>
    <row r="624" spans="1:2" s="9" customFormat="1" ht="13.5">
      <c r="A624" s="24" t="s">
        <v>553</v>
      </c>
      <c r="B624" s="27">
        <v>0</v>
      </c>
    </row>
    <row r="625" spans="1:2" s="9" customFormat="1" ht="13.5">
      <c r="A625" s="24" t="s">
        <v>554</v>
      </c>
      <c r="B625" s="27">
        <v>0</v>
      </c>
    </row>
    <row r="626" spans="1:2" s="9" customFormat="1" ht="13.5">
      <c r="A626" s="24" t="s">
        <v>555</v>
      </c>
      <c r="B626" s="27">
        <v>0</v>
      </c>
    </row>
    <row r="627" spans="1:2" s="9" customFormat="1" ht="13.5">
      <c r="A627" s="24" t="s">
        <v>1647</v>
      </c>
      <c r="B627" s="27">
        <f>SUM(B628,B633,B647,B651,B663,B666,B670,B675,B679,B683,B686,B695,B696)</f>
        <v>21317</v>
      </c>
    </row>
    <row r="628" spans="1:2" s="9" customFormat="1" ht="13.5">
      <c r="A628" s="24" t="s">
        <v>558</v>
      </c>
      <c r="B628" s="27">
        <f>SUM(B629:B632)</f>
        <v>853</v>
      </c>
    </row>
    <row r="629" spans="1:2" s="9" customFormat="1" ht="13.5">
      <c r="A629" s="24" t="s">
        <v>73</v>
      </c>
      <c r="B629" s="27">
        <v>653</v>
      </c>
    </row>
    <row r="630" spans="1:2" s="9" customFormat="1" ht="13.5">
      <c r="A630" s="24" t="s">
        <v>74</v>
      </c>
      <c r="B630" s="27">
        <v>0</v>
      </c>
    </row>
    <row r="631" spans="1:2" s="9" customFormat="1" ht="13.5">
      <c r="A631" s="24" t="s">
        <v>75</v>
      </c>
      <c r="B631" s="27">
        <v>0</v>
      </c>
    </row>
    <row r="632" spans="1:2" s="9" customFormat="1" ht="13.5">
      <c r="A632" s="24" t="s">
        <v>559</v>
      </c>
      <c r="B632" s="27">
        <v>200</v>
      </c>
    </row>
    <row r="633" spans="1:2" s="9" customFormat="1" ht="13.5">
      <c r="A633" s="24" t="s">
        <v>560</v>
      </c>
      <c r="B633" s="27">
        <f>SUM(B634:B646)</f>
        <v>3230</v>
      </c>
    </row>
    <row r="634" spans="1:2" s="9" customFormat="1" ht="13.5">
      <c r="A634" s="24" t="s">
        <v>561</v>
      </c>
      <c r="B634" s="27">
        <v>3020</v>
      </c>
    </row>
    <row r="635" spans="1:2" s="9" customFormat="1" ht="13.5">
      <c r="A635" s="24" t="s">
        <v>1648</v>
      </c>
      <c r="B635" s="27">
        <v>40</v>
      </c>
    </row>
    <row r="636" spans="1:2" s="9" customFormat="1" ht="13.5">
      <c r="A636" s="24" t="s">
        <v>563</v>
      </c>
      <c r="B636" s="27">
        <v>0</v>
      </c>
    </row>
    <row r="637" spans="1:2" s="9" customFormat="1" ht="13.5">
      <c r="A637" s="24" t="s">
        <v>564</v>
      </c>
      <c r="B637" s="27">
        <v>0</v>
      </c>
    </row>
    <row r="638" spans="1:2" s="9" customFormat="1" ht="13.5">
      <c r="A638" s="24" t="s">
        <v>565</v>
      </c>
      <c r="B638" s="27">
        <v>0</v>
      </c>
    </row>
    <row r="639" spans="1:2" s="9" customFormat="1" ht="13.5">
      <c r="A639" s="24" t="s">
        <v>566</v>
      </c>
      <c r="B639" s="27">
        <v>0</v>
      </c>
    </row>
    <row r="640" spans="1:2" s="9" customFormat="1" ht="24" customHeight="1">
      <c r="A640" s="24" t="s">
        <v>567</v>
      </c>
      <c r="B640" s="27">
        <v>0</v>
      </c>
    </row>
    <row r="641" spans="1:2" s="9" customFormat="1" ht="13.5">
      <c r="A641" s="24" t="s">
        <v>568</v>
      </c>
      <c r="B641" s="27">
        <v>0</v>
      </c>
    </row>
    <row r="642" spans="1:2" s="9" customFormat="1" ht="13.5">
      <c r="A642" s="24" t="s">
        <v>569</v>
      </c>
      <c r="B642" s="27">
        <v>0</v>
      </c>
    </row>
    <row r="643" spans="1:2" s="9" customFormat="1" ht="13.5">
      <c r="A643" s="24" t="s">
        <v>570</v>
      </c>
      <c r="B643" s="27">
        <v>0</v>
      </c>
    </row>
    <row r="644" spans="1:2" s="9" customFormat="1" ht="13.5">
      <c r="A644" s="24" t="s">
        <v>571</v>
      </c>
      <c r="B644" s="27">
        <v>0</v>
      </c>
    </row>
    <row r="645" spans="1:2" s="9" customFormat="1" ht="13.5">
      <c r="A645" s="24" t="s">
        <v>572</v>
      </c>
      <c r="B645" s="27">
        <v>0</v>
      </c>
    </row>
    <row r="646" spans="1:2" s="9" customFormat="1" ht="13.5">
      <c r="A646" s="24" t="s">
        <v>573</v>
      </c>
      <c r="B646" s="27">
        <v>170</v>
      </c>
    </row>
    <row r="647" spans="1:2" s="9" customFormat="1" ht="13.5">
      <c r="A647" s="24" t="s">
        <v>574</v>
      </c>
      <c r="B647" s="27">
        <f>SUM(B648:B650)</f>
        <v>2065</v>
      </c>
    </row>
    <row r="648" spans="1:2" s="9" customFormat="1" ht="13.5">
      <c r="A648" s="24" t="s">
        <v>575</v>
      </c>
      <c r="B648" s="27">
        <v>15</v>
      </c>
    </row>
    <row r="649" spans="1:2" s="9" customFormat="1" ht="13.5">
      <c r="A649" s="24" t="s">
        <v>576</v>
      </c>
      <c r="B649" s="27">
        <v>850</v>
      </c>
    </row>
    <row r="650" spans="1:2" s="9" customFormat="1" ht="13.5">
      <c r="A650" s="24" t="s">
        <v>577</v>
      </c>
      <c r="B650" s="27">
        <v>1200</v>
      </c>
    </row>
    <row r="651" spans="1:2" s="9" customFormat="1" ht="13.5">
      <c r="A651" s="24" t="s">
        <v>578</v>
      </c>
      <c r="B651" s="27">
        <f>SUM(B652:B662)</f>
        <v>6044</v>
      </c>
    </row>
    <row r="652" spans="1:2" s="9" customFormat="1" ht="13.5">
      <c r="A652" s="24" t="s">
        <v>579</v>
      </c>
      <c r="B652" s="27">
        <v>801</v>
      </c>
    </row>
    <row r="653" spans="1:2" s="9" customFormat="1" ht="13.5">
      <c r="A653" s="24" t="s">
        <v>580</v>
      </c>
      <c r="B653" s="27">
        <v>50</v>
      </c>
    </row>
    <row r="654" spans="1:2" s="9" customFormat="1" ht="13.5">
      <c r="A654" s="24" t="s">
        <v>581</v>
      </c>
      <c r="B654" s="27">
        <v>1988</v>
      </c>
    </row>
    <row r="655" spans="1:2" s="9" customFormat="1" ht="13.5">
      <c r="A655" s="24" t="s">
        <v>582</v>
      </c>
      <c r="B655" s="27">
        <v>0</v>
      </c>
    </row>
    <row r="656" spans="1:2" s="9" customFormat="1" ht="13.5">
      <c r="A656" s="24" t="s">
        <v>583</v>
      </c>
      <c r="B656" s="27">
        <v>0</v>
      </c>
    </row>
    <row r="657" spans="1:2" s="9" customFormat="1" ht="13.5">
      <c r="A657" s="24" t="s">
        <v>584</v>
      </c>
      <c r="B657" s="27">
        <v>0</v>
      </c>
    </row>
    <row r="658" spans="1:2" s="9" customFormat="1" ht="13.5">
      <c r="A658" s="24" t="s">
        <v>585</v>
      </c>
      <c r="B658" s="27">
        <v>0</v>
      </c>
    </row>
    <row r="659" spans="1:2" s="9" customFormat="1" ht="13.5">
      <c r="A659" s="24" t="s">
        <v>586</v>
      </c>
      <c r="B659" s="27">
        <v>2100</v>
      </c>
    </row>
    <row r="660" spans="1:2" s="9" customFormat="1" ht="13.5">
      <c r="A660" s="24" t="s">
        <v>587</v>
      </c>
      <c r="B660" s="27">
        <v>1100</v>
      </c>
    </row>
    <row r="661" spans="1:2" s="9" customFormat="1" ht="13.5">
      <c r="A661" s="24" t="s">
        <v>588</v>
      </c>
      <c r="B661" s="27">
        <v>0</v>
      </c>
    </row>
    <row r="662" spans="1:2" s="9" customFormat="1" ht="13.5">
      <c r="A662" s="24" t="s">
        <v>589</v>
      </c>
      <c r="B662" s="27">
        <v>5</v>
      </c>
    </row>
    <row r="663" spans="1:2" s="9" customFormat="1" ht="13.5">
      <c r="A663" s="24" t="s">
        <v>590</v>
      </c>
      <c r="B663" s="27">
        <f>SUM(B664:B665)</f>
        <v>56</v>
      </c>
    </row>
    <row r="664" spans="1:2" s="9" customFormat="1" ht="13.5">
      <c r="A664" s="24" t="s">
        <v>1649</v>
      </c>
      <c r="B664" s="27">
        <v>56</v>
      </c>
    </row>
    <row r="665" spans="1:2" s="9" customFormat="1" ht="13.5">
      <c r="A665" s="24" t="s">
        <v>592</v>
      </c>
      <c r="B665" s="27">
        <v>0</v>
      </c>
    </row>
    <row r="666" spans="1:2" s="9" customFormat="1" ht="13.5">
      <c r="A666" s="24" t="s">
        <v>593</v>
      </c>
      <c r="B666" s="27">
        <f>SUM(B667:B669)</f>
        <v>420</v>
      </c>
    </row>
    <row r="667" spans="1:2" s="9" customFormat="1" ht="13.5">
      <c r="A667" s="24" t="s">
        <v>594</v>
      </c>
      <c r="B667" s="27">
        <v>0</v>
      </c>
    </row>
    <row r="668" spans="1:2" s="9" customFormat="1" ht="13.5">
      <c r="A668" s="24" t="s">
        <v>595</v>
      </c>
      <c r="B668" s="27">
        <v>0</v>
      </c>
    </row>
    <row r="669" spans="1:2" s="9" customFormat="1" ht="13.5">
      <c r="A669" s="24" t="s">
        <v>596</v>
      </c>
      <c r="B669" s="27">
        <v>420</v>
      </c>
    </row>
    <row r="670" spans="1:2" s="9" customFormat="1" ht="13.5">
      <c r="A670" s="24" t="s">
        <v>597</v>
      </c>
      <c r="B670" s="27">
        <f>SUM(B671:B674)</f>
        <v>4118</v>
      </c>
    </row>
    <row r="671" spans="1:2" s="9" customFormat="1" ht="13.5">
      <c r="A671" s="24" t="s">
        <v>598</v>
      </c>
      <c r="B671" s="27">
        <v>991</v>
      </c>
    </row>
    <row r="672" spans="1:2" s="9" customFormat="1" ht="13.5">
      <c r="A672" s="24" t="s">
        <v>599</v>
      </c>
      <c r="B672" s="27">
        <f>440+2006</f>
        <v>2446</v>
      </c>
    </row>
    <row r="673" spans="1:2" s="9" customFormat="1" ht="13.5">
      <c r="A673" s="24" t="s">
        <v>600</v>
      </c>
      <c r="B673" s="27">
        <v>681</v>
      </c>
    </row>
    <row r="674" spans="1:2" s="9" customFormat="1" ht="13.5">
      <c r="A674" s="24" t="s">
        <v>601</v>
      </c>
      <c r="B674" s="27">
        <v>0</v>
      </c>
    </row>
    <row r="675" spans="1:2" s="9" customFormat="1" ht="13.5">
      <c r="A675" s="24" t="s">
        <v>602</v>
      </c>
      <c r="B675" s="27">
        <f>SUM(B676:B678)</f>
        <v>0</v>
      </c>
    </row>
    <row r="676" spans="1:2" s="9" customFormat="1" ht="13.5">
      <c r="A676" s="24" t="s">
        <v>603</v>
      </c>
      <c r="B676" s="27">
        <v>0</v>
      </c>
    </row>
    <row r="677" spans="1:2" s="9" customFormat="1" ht="13.5">
      <c r="A677" s="24" t="s">
        <v>604</v>
      </c>
      <c r="B677" s="27">
        <v>0</v>
      </c>
    </row>
    <row r="678" spans="1:2" s="9" customFormat="1" ht="13.5">
      <c r="A678" s="24" t="s">
        <v>605</v>
      </c>
      <c r="B678" s="27">
        <v>0</v>
      </c>
    </row>
    <row r="679" spans="1:2" s="9" customFormat="1" ht="13.5">
      <c r="A679" s="24" t="s">
        <v>606</v>
      </c>
      <c r="B679" s="27">
        <f>SUM(B680:B682)</f>
        <v>2786</v>
      </c>
    </row>
    <row r="680" spans="1:2" s="9" customFormat="1" ht="13.5">
      <c r="A680" s="24" t="s">
        <v>607</v>
      </c>
      <c r="B680" s="27">
        <v>2346</v>
      </c>
    </row>
    <row r="681" spans="1:2" s="9" customFormat="1" ht="13.5">
      <c r="A681" s="24" t="s">
        <v>608</v>
      </c>
      <c r="B681" s="27">
        <v>0</v>
      </c>
    </row>
    <row r="682" spans="1:2" s="9" customFormat="1" ht="13.5">
      <c r="A682" s="24" t="s">
        <v>609</v>
      </c>
      <c r="B682" s="27">
        <v>440</v>
      </c>
    </row>
    <row r="683" spans="1:2" s="9" customFormat="1" ht="13.5">
      <c r="A683" s="24" t="s">
        <v>610</v>
      </c>
      <c r="B683" s="27">
        <f>SUM(B684:B685)</f>
        <v>190</v>
      </c>
    </row>
    <row r="684" spans="1:2" s="9" customFormat="1" ht="13.5">
      <c r="A684" s="24" t="s">
        <v>611</v>
      </c>
      <c r="B684" s="27">
        <v>190</v>
      </c>
    </row>
    <row r="685" spans="1:2" s="9" customFormat="1" ht="13.5">
      <c r="A685" s="24" t="s">
        <v>612</v>
      </c>
      <c r="B685" s="27">
        <v>0</v>
      </c>
    </row>
    <row r="686" spans="1:2" s="9" customFormat="1" ht="13.5">
      <c r="A686" s="24" t="s">
        <v>613</v>
      </c>
      <c r="B686" s="27">
        <f>SUM(B687:B694)</f>
        <v>10</v>
      </c>
    </row>
    <row r="687" spans="1:2" s="9" customFormat="1" ht="13.5">
      <c r="A687" s="24" t="s">
        <v>73</v>
      </c>
      <c r="B687" s="27">
        <v>0</v>
      </c>
    </row>
    <row r="688" spans="1:2" s="9" customFormat="1" ht="13.5">
      <c r="A688" s="24" t="s">
        <v>74</v>
      </c>
      <c r="B688" s="27">
        <v>0</v>
      </c>
    </row>
    <row r="689" spans="1:2" s="9" customFormat="1" ht="13.5">
      <c r="A689" s="24" t="s">
        <v>75</v>
      </c>
      <c r="B689" s="27">
        <v>0</v>
      </c>
    </row>
    <row r="690" spans="1:2" s="9" customFormat="1" ht="13.5">
      <c r="A690" s="24" t="s">
        <v>114</v>
      </c>
      <c r="B690" s="27">
        <v>0</v>
      </c>
    </row>
    <row r="691" spans="1:2" s="9" customFormat="1" ht="13.5">
      <c r="A691" s="24" t="s">
        <v>614</v>
      </c>
      <c r="B691" s="27">
        <v>10</v>
      </c>
    </row>
    <row r="692" spans="1:2" s="9" customFormat="1" ht="13.5">
      <c r="A692" s="24" t="s">
        <v>615</v>
      </c>
      <c r="B692" s="27">
        <v>0</v>
      </c>
    </row>
    <row r="693" spans="1:2" s="9" customFormat="1" ht="13.5">
      <c r="A693" s="24" t="s">
        <v>82</v>
      </c>
      <c r="B693" s="27">
        <v>0</v>
      </c>
    </row>
    <row r="694" spans="1:2" s="9" customFormat="1" ht="13.5">
      <c r="A694" s="24" t="s">
        <v>616</v>
      </c>
      <c r="B694" s="27">
        <v>0</v>
      </c>
    </row>
    <row r="695" spans="1:2" s="9" customFormat="1" ht="13.5">
      <c r="A695" s="24" t="s">
        <v>1650</v>
      </c>
      <c r="B695" s="27">
        <v>45</v>
      </c>
    </row>
    <row r="696" spans="1:2" s="9" customFormat="1" ht="13.5">
      <c r="A696" s="35" t="s">
        <v>619</v>
      </c>
      <c r="B696" s="27">
        <v>1500</v>
      </c>
    </row>
    <row r="697" spans="1:2" s="9" customFormat="1" ht="13.5">
      <c r="A697" s="35" t="s">
        <v>1651</v>
      </c>
      <c r="B697" s="27">
        <f>SUM(B698,B708,B712,B721,B726,B733,B739,B742,B745,B746,B747,B753,B754,B755,B770)</f>
        <v>2040</v>
      </c>
    </row>
    <row r="698" spans="1:2" s="9" customFormat="1" ht="13.5">
      <c r="A698" s="35" t="s">
        <v>622</v>
      </c>
      <c r="B698" s="27">
        <f>SUM(B699:B707)</f>
        <v>190</v>
      </c>
    </row>
    <row r="699" spans="1:2" s="9" customFormat="1" ht="13.5">
      <c r="A699" s="35" t="s">
        <v>73</v>
      </c>
      <c r="B699" s="27">
        <v>0</v>
      </c>
    </row>
    <row r="700" spans="1:2" s="9" customFormat="1" ht="13.5">
      <c r="A700" s="35" t="s">
        <v>74</v>
      </c>
      <c r="B700" s="27">
        <v>0</v>
      </c>
    </row>
    <row r="701" spans="1:2" s="9" customFormat="1" ht="13.5">
      <c r="A701" s="35" t="s">
        <v>75</v>
      </c>
      <c r="B701" s="27">
        <v>0</v>
      </c>
    </row>
    <row r="702" spans="1:2" s="9" customFormat="1" ht="13.5">
      <c r="A702" s="35" t="s">
        <v>623</v>
      </c>
      <c r="B702" s="27">
        <v>0</v>
      </c>
    </row>
    <row r="703" spans="1:2" s="9" customFormat="1" ht="13.5">
      <c r="A703" s="35" t="s">
        <v>624</v>
      </c>
      <c r="B703" s="27">
        <v>0</v>
      </c>
    </row>
    <row r="704" spans="1:2" s="9" customFormat="1" ht="13.5">
      <c r="A704" s="35" t="s">
        <v>625</v>
      </c>
      <c r="B704" s="27">
        <v>0</v>
      </c>
    </row>
    <row r="705" spans="1:2" s="9" customFormat="1" ht="13.5">
      <c r="A705" s="35" t="s">
        <v>626</v>
      </c>
      <c r="B705" s="27">
        <v>0</v>
      </c>
    </row>
    <row r="706" spans="1:2" s="9" customFormat="1" ht="13.5">
      <c r="A706" s="35" t="s">
        <v>627</v>
      </c>
      <c r="B706" s="27">
        <v>0</v>
      </c>
    </row>
    <row r="707" spans="1:2" s="9" customFormat="1" ht="13.5">
      <c r="A707" s="35" t="s">
        <v>628</v>
      </c>
      <c r="B707" s="27">
        <v>190</v>
      </c>
    </row>
    <row r="708" spans="1:2" s="9" customFormat="1" ht="13.5">
      <c r="A708" s="35" t="s">
        <v>629</v>
      </c>
      <c r="B708" s="27">
        <f>SUM(B709:B711)</f>
        <v>0</v>
      </c>
    </row>
    <row r="709" spans="1:2" s="9" customFormat="1" ht="13.5">
      <c r="A709" s="35" t="s">
        <v>630</v>
      </c>
      <c r="B709" s="27">
        <v>0</v>
      </c>
    </row>
    <row r="710" spans="1:2" s="9" customFormat="1" ht="13.5">
      <c r="A710" s="35" t="s">
        <v>631</v>
      </c>
      <c r="B710" s="27">
        <v>0</v>
      </c>
    </row>
    <row r="711" spans="1:2" s="9" customFormat="1" ht="13.5">
      <c r="A711" s="35" t="s">
        <v>632</v>
      </c>
      <c r="B711" s="27">
        <v>0</v>
      </c>
    </row>
    <row r="712" spans="1:2" s="9" customFormat="1" ht="19.5" customHeight="1">
      <c r="A712" s="35" t="s">
        <v>633</v>
      </c>
      <c r="B712" s="27">
        <f>SUM(B713:B720)</f>
        <v>560</v>
      </c>
    </row>
    <row r="713" spans="1:2" s="9" customFormat="1" ht="13.5">
      <c r="A713" s="35" t="s">
        <v>634</v>
      </c>
      <c r="B713" s="27">
        <v>40</v>
      </c>
    </row>
    <row r="714" spans="1:2" s="9" customFormat="1" ht="13.5">
      <c r="A714" s="35" t="s">
        <v>635</v>
      </c>
      <c r="B714" s="27">
        <v>270</v>
      </c>
    </row>
    <row r="715" spans="1:2" s="9" customFormat="1" ht="13.5">
      <c r="A715" s="35" t="s">
        <v>636</v>
      </c>
      <c r="B715" s="27">
        <v>0</v>
      </c>
    </row>
    <row r="716" spans="1:2" s="9" customFormat="1" ht="13.5">
      <c r="A716" s="35" t="s">
        <v>637</v>
      </c>
      <c r="B716" s="27">
        <v>40</v>
      </c>
    </row>
    <row r="717" spans="1:2" s="9" customFormat="1" ht="13.5">
      <c r="A717" s="35" t="s">
        <v>638</v>
      </c>
      <c r="B717" s="27">
        <v>0</v>
      </c>
    </row>
    <row r="718" spans="1:2" s="9" customFormat="1" ht="13.5">
      <c r="A718" s="35" t="s">
        <v>639</v>
      </c>
      <c r="B718" s="27">
        <v>0</v>
      </c>
    </row>
    <row r="719" spans="1:2" s="9" customFormat="1" ht="13.5">
      <c r="A719" s="35" t="s">
        <v>1652</v>
      </c>
      <c r="B719" s="27">
        <v>0</v>
      </c>
    </row>
    <row r="720" spans="1:2" s="9" customFormat="1" ht="13.5">
      <c r="A720" s="35" t="s">
        <v>640</v>
      </c>
      <c r="B720" s="27">
        <v>210</v>
      </c>
    </row>
    <row r="721" spans="1:2" s="9" customFormat="1" ht="13.5">
      <c r="A721" s="35" t="s">
        <v>641</v>
      </c>
      <c r="B721" s="27">
        <f>SUM(B722:B725)</f>
        <v>460</v>
      </c>
    </row>
    <row r="722" spans="1:2" s="9" customFormat="1" ht="13.5">
      <c r="A722" s="35" t="s">
        <v>642</v>
      </c>
      <c r="B722" s="27">
        <v>0</v>
      </c>
    </row>
    <row r="723" spans="1:2" s="9" customFormat="1" ht="13.5">
      <c r="A723" s="35" t="s">
        <v>643</v>
      </c>
      <c r="B723" s="27">
        <v>460</v>
      </c>
    </row>
    <row r="724" spans="1:2" s="9" customFormat="1" ht="13.5">
      <c r="A724" s="35" t="s">
        <v>644</v>
      </c>
      <c r="B724" s="27">
        <v>0</v>
      </c>
    </row>
    <row r="725" spans="1:2" s="9" customFormat="1" ht="13.5">
      <c r="A725" s="35" t="s">
        <v>645</v>
      </c>
      <c r="B725" s="27">
        <v>0</v>
      </c>
    </row>
    <row r="726" spans="1:2" s="9" customFormat="1" ht="13.5">
      <c r="A726" s="35" t="s">
        <v>646</v>
      </c>
      <c r="B726" s="27">
        <f>SUM(B727:B732)</f>
        <v>210</v>
      </c>
    </row>
    <row r="727" spans="1:2" s="9" customFormat="1" ht="13.5">
      <c r="A727" s="35" t="s">
        <v>647</v>
      </c>
      <c r="B727" s="27">
        <v>210</v>
      </c>
    </row>
    <row r="728" spans="1:2" s="9" customFormat="1" ht="13.5">
      <c r="A728" s="35" t="s">
        <v>648</v>
      </c>
      <c r="B728" s="27">
        <v>0</v>
      </c>
    </row>
    <row r="729" spans="1:2" s="9" customFormat="1" ht="13.5">
      <c r="A729" s="35" t="s">
        <v>649</v>
      </c>
      <c r="B729" s="27">
        <v>0</v>
      </c>
    </row>
    <row r="730" spans="1:2" s="9" customFormat="1" ht="13.5">
      <c r="A730" s="35" t="s">
        <v>1653</v>
      </c>
      <c r="B730" s="27">
        <v>0</v>
      </c>
    </row>
    <row r="731" spans="1:2" s="9" customFormat="1" ht="13.5">
      <c r="A731" s="35" t="s">
        <v>651</v>
      </c>
      <c r="B731" s="27">
        <v>0</v>
      </c>
    </row>
    <row r="732" spans="1:2" s="9" customFormat="1" ht="13.5">
      <c r="A732" s="35" t="s">
        <v>652</v>
      </c>
      <c r="B732" s="27">
        <v>0</v>
      </c>
    </row>
    <row r="733" spans="1:2" s="9" customFormat="1" ht="13.5">
      <c r="A733" s="35" t="s">
        <v>653</v>
      </c>
      <c r="B733" s="27">
        <f>SUM(B734:B738)</f>
        <v>620</v>
      </c>
    </row>
    <row r="734" spans="1:2" s="9" customFormat="1" ht="13.5">
      <c r="A734" s="35" t="s">
        <v>654</v>
      </c>
      <c r="B734" s="27">
        <v>620</v>
      </c>
    </row>
    <row r="735" spans="1:2" s="9" customFormat="1" ht="13.5">
      <c r="A735" s="35" t="s">
        <v>655</v>
      </c>
      <c r="B735" s="27">
        <v>0</v>
      </c>
    </row>
    <row r="736" spans="1:2" s="9" customFormat="1" ht="13.5">
      <c r="A736" s="35" t="s">
        <v>656</v>
      </c>
      <c r="B736" s="27">
        <v>0</v>
      </c>
    </row>
    <row r="737" spans="1:2" s="9" customFormat="1" ht="13.5">
      <c r="A737" s="35" t="s">
        <v>657</v>
      </c>
      <c r="B737" s="27">
        <v>0</v>
      </c>
    </row>
    <row r="738" spans="1:2" s="9" customFormat="1" ht="13.5">
      <c r="A738" s="35" t="s">
        <v>658</v>
      </c>
      <c r="B738" s="27">
        <v>0</v>
      </c>
    </row>
    <row r="739" spans="1:2" s="9" customFormat="1" ht="13.5">
      <c r="A739" s="35" t="s">
        <v>659</v>
      </c>
      <c r="B739" s="27">
        <f>SUM(B740:B741)</f>
        <v>0</v>
      </c>
    </row>
    <row r="740" spans="1:2" s="9" customFormat="1" ht="13.5">
      <c r="A740" s="35" t="s">
        <v>660</v>
      </c>
      <c r="B740" s="27">
        <v>0</v>
      </c>
    </row>
    <row r="741" spans="1:2" s="9" customFormat="1" ht="13.5">
      <c r="A741" s="35" t="s">
        <v>661</v>
      </c>
      <c r="B741" s="27">
        <v>0</v>
      </c>
    </row>
    <row r="742" spans="1:2" s="9" customFormat="1" ht="13.5">
      <c r="A742" s="35" t="s">
        <v>662</v>
      </c>
      <c r="B742" s="27">
        <f>SUM(B743:B744)</f>
        <v>0</v>
      </c>
    </row>
    <row r="743" spans="1:2" s="9" customFormat="1" ht="13.5">
      <c r="A743" s="35" t="s">
        <v>663</v>
      </c>
      <c r="B743" s="27">
        <v>0</v>
      </c>
    </row>
    <row r="744" spans="1:2" s="9" customFormat="1" ht="13.5">
      <c r="A744" s="35" t="s">
        <v>664</v>
      </c>
      <c r="B744" s="27">
        <v>0</v>
      </c>
    </row>
    <row r="745" spans="1:2" s="9" customFormat="1" ht="13.5">
      <c r="A745" s="35" t="s">
        <v>665</v>
      </c>
      <c r="B745" s="27">
        <v>0</v>
      </c>
    </row>
    <row r="746" spans="1:2" s="9" customFormat="1" ht="13.5">
      <c r="A746" s="35" t="s">
        <v>667</v>
      </c>
      <c r="B746" s="27">
        <v>0</v>
      </c>
    </row>
    <row r="747" spans="1:2" s="9" customFormat="1" ht="13.5">
      <c r="A747" s="35" t="s">
        <v>669</v>
      </c>
      <c r="B747" s="27">
        <f>SUM(B748:B752)</f>
        <v>0</v>
      </c>
    </row>
    <row r="748" spans="1:2" s="9" customFormat="1" ht="13.5">
      <c r="A748" s="35" t="s">
        <v>670</v>
      </c>
      <c r="B748" s="27">
        <v>0</v>
      </c>
    </row>
    <row r="749" spans="1:2" s="9" customFormat="1" ht="13.5">
      <c r="A749" s="35" t="s">
        <v>671</v>
      </c>
      <c r="B749" s="27">
        <v>0</v>
      </c>
    </row>
    <row r="750" spans="1:2" s="9" customFormat="1" ht="13.5">
      <c r="A750" s="35" t="s">
        <v>672</v>
      </c>
      <c r="B750" s="27">
        <v>0</v>
      </c>
    </row>
    <row r="751" spans="1:2" s="9" customFormat="1" ht="13.5">
      <c r="A751" s="35" t="s">
        <v>673</v>
      </c>
      <c r="B751" s="27">
        <v>0</v>
      </c>
    </row>
    <row r="752" spans="1:2" s="9" customFormat="1" ht="13.5">
      <c r="A752" s="35" t="s">
        <v>674</v>
      </c>
      <c r="B752" s="27">
        <v>0</v>
      </c>
    </row>
    <row r="753" spans="1:2" s="9" customFormat="1" ht="13.5">
      <c r="A753" s="35" t="s">
        <v>675</v>
      </c>
      <c r="B753" s="27">
        <v>0</v>
      </c>
    </row>
    <row r="754" spans="1:2" s="9" customFormat="1" ht="13.5">
      <c r="A754" s="35" t="s">
        <v>677</v>
      </c>
      <c r="B754" s="27">
        <v>0</v>
      </c>
    </row>
    <row r="755" spans="1:2" s="9" customFormat="1" ht="13.5">
      <c r="A755" s="35" t="s">
        <v>679</v>
      </c>
      <c r="B755" s="27">
        <f>SUM(B756:B769)</f>
        <v>0</v>
      </c>
    </row>
    <row r="756" spans="1:2" s="9" customFormat="1" ht="13.5">
      <c r="A756" s="35" t="s">
        <v>73</v>
      </c>
      <c r="B756" s="27">
        <v>0</v>
      </c>
    </row>
    <row r="757" spans="1:2" s="9" customFormat="1" ht="13.5">
      <c r="A757" s="35" t="s">
        <v>74</v>
      </c>
      <c r="B757" s="27">
        <v>0</v>
      </c>
    </row>
    <row r="758" spans="1:2" s="9" customFormat="1" ht="13.5">
      <c r="A758" s="35" t="s">
        <v>75</v>
      </c>
      <c r="B758" s="27">
        <v>0</v>
      </c>
    </row>
    <row r="759" spans="1:2" s="9" customFormat="1" ht="13.5">
      <c r="A759" s="35" t="s">
        <v>680</v>
      </c>
      <c r="B759" s="27">
        <v>0</v>
      </c>
    </row>
    <row r="760" spans="1:2" s="9" customFormat="1" ht="13.5">
      <c r="A760" s="35" t="s">
        <v>681</v>
      </c>
      <c r="B760" s="27">
        <v>0</v>
      </c>
    </row>
    <row r="761" spans="1:2" s="9" customFormat="1" ht="13.5">
      <c r="A761" s="35" t="s">
        <v>682</v>
      </c>
      <c r="B761" s="27">
        <v>0</v>
      </c>
    </row>
    <row r="762" spans="1:2" s="9" customFormat="1" ht="13.5">
      <c r="A762" s="35" t="s">
        <v>683</v>
      </c>
      <c r="B762" s="27">
        <v>0</v>
      </c>
    </row>
    <row r="763" spans="1:2" s="9" customFormat="1" ht="13.5">
      <c r="A763" s="35" t="s">
        <v>684</v>
      </c>
      <c r="B763" s="27">
        <v>0</v>
      </c>
    </row>
    <row r="764" spans="1:2" s="9" customFormat="1" ht="13.5">
      <c r="A764" s="35" t="s">
        <v>685</v>
      </c>
      <c r="B764" s="27">
        <v>0</v>
      </c>
    </row>
    <row r="765" spans="1:2" s="9" customFormat="1" ht="13.5">
      <c r="A765" s="35" t="s">
        <v>686</v>
      </c>
      <c r="B765" s="27">
        <v>0</v>
      </c>
    </row>
    <row r="766" spans="1:2" s="9" customFormat="1" ht="13.5">
      <c r="A766" s="35" t="s">
        <v>114</v>
      </c>
      <c r="B766" s="27">
        <v>0</v>
      </c>
    </row>
    <row r="767" spans="1:2" s="9" customFormat="1" ht="13.5">
      <c r="A767" s="35" t="s">
        <v>687</v>
      </c>
      <c r="B767" s="27">
        <v>0</v>
      </c>
    </row>
    <row r="768" spans="1:2" s="9" customFormat="1" ht="13.5">
      <c r="A768" s="35" t="s">
        <v>82</v>
      </c>
      <c r="B768" s="27">
        <v>0</v>
      </c>
    </row>
    <row r="769" spans="1:2" s="9" customFormat="1" ht="13.5">
      <c r="A769" s="35" t="s">
        <v>688</v>
      </c>
      <c r="B769" s="27">
        <v>0</v>
      </c>
    </row>
    <row r="770" spans="1:2" s="9" customFormat="1" ht="13.5">
      <c r="A770" s="35" t="s">
        <v>689</v>
      </c>
      <c r="B770" s="27">
        <v>0</v>
      </c>
    </row>
    <row r="771" spans="1:2" s="9" customFormat="1" ht="13.5">
      <c r="A771" s="35" t="s">
        <v>1654</v>
      </c>
      <c r="B771" s="27">
        <f>SUM(B772,B783,B784,B787,B788,B789)</f>
        <v>4224</v>
      </c>
    </row>
    <row r="772" spans="1:2" s="9" customFormat="1" ht="13.5">
      <c r="A772" s="35" t="s">
        <v>692</v>
      </c>
      <c r="B772" s="27">
        <f>SUM(B773:B782)</f>
        <v>849</v>
      </c>
    </row>
    <row r="773" spans="1:2" s="9" customFormat="1" ht="13.5">
      <c r="A773" s="35" t="s">
        <v>73</v>
      </c>
      <c r="B773" s="27">
        <v>251</v>
      </c>
    </row>
    <row r="774" spans="1:2" s="9" customFormat="1" ht="13.5">
      <c r="A774" s="35" t="s">
        <v>74</v>
      </c>
      <c r="B774" s="27">
        <v>100</v>
      </c>
    </row>
    <row r="775" spans="1:2" s="9" customFormat="1" ht="13.5">
      <c r="A775" s="35" t="s">
        <v>75</v>
      </c>
      <c r="B775" s="27">
        <v>0</v>
      </c>
    </row>
    <row r="776" spans="1:2" s="9" customFormat="1" ht="13.5">
      <c r="A776" s="35" t="s">
        <v>693</v>
      </c>
      <c r="B776" s="27">
        <v>187</v>
      </c>
    </row>
    <row r="777" spans="1:2" s="9" customFormat="1" ht="13.5">
      <c r="A777" s="35" t="s">
        <v>1655</v>
      </c>
      <c r="B777" s="27">
        <v>0</v>
      </c>
    </row>
    <row r="778" spans="1:2" s="9" customFormat="1" ht="13.5">
      <c r="A778" s="35" t="s">
        <v>695</v>
      </c>
      <c r="B778" s="27">
        <v>50</v>
      </c>
    </row>
    <row r="779" spans="1:2" s="9" customFormat="1" ht="13.5">
      <c r="A779" s="35" t="s">
        <v>696</v>
      </c>
      <c r="B779" s="27">
        <v>0</v>
      </c>
    </row>
    <row r="780" spans="1:2" s="9" customFormat="1" ht="13.5">
      <c r="A780" s="35" t="s">
        <v>697</v>
      </c>
      <c r="B780" s="27">
        <v>90</v>
      </c>
    </row>
    <row r="781" spans="1:2" s="9" customFormat="1" ht="13.5">
      <c r="A781" s="35" t="s">
        <v>698</v>
      </c>
      <c r="B781" s="27">
        <v>0</v>
      </c>
    </row>
    <row r="782" spans="1:2" s="9" customFormat="1" ht="13.5">
      <c r="A782" s="35" t="s">
        <v>699</v>
      </c>
      <c r="B782" s="27">
        <v>171</v>
      </c>
    </row>
    <row r="783" spans="1:2" s="9" customFormat="1" ht="13.5">
      <c r="A783" s="35" t="s">
        <v>700</v>
      </c>
      <c r="B783" s="27">
        <v>0</v>
      </c>
    </row>
    <row r="784" spans="1:2" s="9" customFormat="1" ht="13.5">
      <c r="A784" s="35" t="s">
        <v>702</v>
      </c>
      <c r="B784" s="27">
        <f>SUM(B785:B786)</f>
        <v>1212</v>
      </c>
    </row>
    <row r="785" spans="1:2" s="9" customFormat="1" ht="19.5" customHeight="1">
      <c r="A785" s="35" t="s">
        <v>703</v>
      </c>
      <c r="B785" s="27">
        <v>412</v>
      </c>
    </row>
    <row r="786" spans="1:2" s="9" customFormat="1" ht="13.5">
      <c r="A786" s="35" t="s">
        <v>704</v>
      </c>
      <c r="B786" s="27">
        <v>800</v>
      </c>
    </row>
    <row r="787" spans="1:2" s="9" customFormat="1" ht="13.5">
      <c r="A787" s="35" t="s">
        <v>705</v>
      </c>
      <c r="B787" s="27">
        <v>743</v>
      </c>
    </row>
    <row r="788" spans="1:2" s="9" customFormat="1" ht="13.5">
      <c r="A788" s="35" t="s">
        <v>707</v>
      </c>
      <c r="B788" s="27">
        <v>0</v>
      </c>
    </row>
    <row r="789" spans="1:2" s="9" customFormat="1" ht="13.5">
      <c r="A789" s="35" t="s">
        <v>709</v>
      </c>
      <c r="B789" s="27">
        <v>1420</v>
      </c>
    </row>
    <row r="790" spans="1:2" s="9" customFormat="1" ht="13.5">
      <c r="A790" s="35" t="s">
        <v>1656</v>
      </c>
      <c r="B790" s="27">
        <f>SUM(B791,B817,B842,B870,B881,B888,B895,B898)</f>
        <v>52320</v>
      </c>
    </row>
    <row r="791" spans="1:2" s="9" customFormat="1" ht="13.5">
      <c r="A791" s="35" t="s">
        <v>712</v>
      </c>
      <c r="B791" s="27">
        <f>SUM(B792:B816)</f>
        <v>10093</v>
      </c>
    </row>
    <row r="792" spans="1:2" s="9" customFormat="1" ht="13.5">
      <c r="A792" s="35" t="s">
        <v>73</v>
      </c>
      <c r="B792" s="27">
        <v>630</v>
      </c>
    </row>
    <row r="793" spans="1:2" s="9" customFormat="1" ht="13.5">
      <c r="A793" s="35" t="s">
        <v>74</v>
      </c>
      <c r="B793" s="27">
        <v>20</v>
      </c>
    </row>
    <row r="794" spans="1:2" s="9" customFormat="1" ht="13.5">
      <c r="A794" s="35" t="s">
        <v>75</v>
      </c>
      <c r="B794" s="27">
        <v>0</v>
      </c>
    </row>
    <row r="795" spans="1:2" s="9" customFormat="1" ht="13.5">
      <c r="A795" s="35" t="s">
        <v>82</v>
      </c>
      <c r="B795" s="27">
        <v>1860</v>
      </c>
    </row>
    <row r="796" spans="1:2" s="9" customFormat="1" ht="13.5">
      <c r="A796" s="35" t="s">
        <v>713</v>
      </c>
      <c r="B796" s="27">
        <v>0</v>
      </c>
    </row>
    <row r="797" spans="1:2" s="9" customFormat="1" ht="13.5">
      <c r="A797" s="35" t="s">
        <v>714</v>
      </c>
      <c r="B797" s="27">
        <v>10</v>
      </c>
    </row>
    <row r="798" spans="1:2" s="9" customFormat="1" ht="13.5">
      <c r="A798" s="35" t="s">
        <v>715</v>
      </c>
      <c r="B798" s="27">
        <v>40</v>
      </c>
    </row>
    <row r="799" spans="1:2" s="9" customFormat="1" ht="13.5">
      <c r="A799" s="35" t="s">
        <v>716</v>
      </c>
      <c r="B799" s="27">
        <v>0</v>
      </c>
    </row>
    <row r="800" spans="1:2" s="9" customFormat="1" ht="13.5">
      <c r="A800" s="35" t="s">
        <v>717</v>
      </c>
      <c r="B800" s="27">
        <v>0</v>
      </c>
    </row>
    <row r="801" spans="1:2" s="9" customFormat="1" ht="13.5">
      <c r="A801" s="35" t="s">
        <v>718</v>
      </c>
      <c r="B801" s="27">
        <v>0</v>
      </c>
    </row>
    <row r="802" spans="1:2" s="9" customFormat="1" ht="13.5">
      <c r="A802" s="35" t="s">
        <v>719</v>
      </c>
      <c r="B802" s="27">
        <v>0</v>
      </c>
    </row>
    <row r="803" spans="1:2" s="9" customFormat="1" ht="13.5">
      <c r="A803" s="35" t="s">
        <v>720</v>
      </c>
      <c r="B803" s="27">
        <v>0</v>
      </c>
    </row>
    <row r="804" spans="1:2" s="9" customFormat="1" ht="19.5" customHeight="1">
      <c r="A804" s="35" t="s">
        <v>721</v>
      </c>
      <c r="B804" s="27">
        <v>150</v>
      </c>
    </row>
    <row r="805" spans="1:2" s="9" customFormat="1" ht="13.5">
      <c r="A805" s="35" t="s">
        <v>722</v>
      </c>
      <c r="B805" s="27">
        <v>0</v>
      </c>
    </row>
    <row r="806" spans="1:2" s="9" customFormat="1" ht="13.5">
      <c r="A806" s="35" t="s">
        <v>723</v>
      </c>
      <c r="B806" s="27">
        <v>0</v>
      </c>
    </row>
    <row r="807" spans="1:2" s="9" customFormat="1" ht="13.5">
      <c r="A807" s="35" t="s">
        <v>724</v>
      </c>
      <c r="B807" s="27">
        <v>10</v>
      </c>
    </row>
    <row r="808" spans="1:2" s="9" customFormat="1" ht="13.5">
      <c r="A808" s="35" t="s">
        <v>725</v>
      </c>
      <c r="B808" s="27">
        <v>410</v>
      </c>
    </row>
    <row r="809" spans="1:2" s="9" customFormat="1" ht="13.5">
      <c r="A809" s="35" t="s">
        <v>726</v>
      </c>
      <c r="B809" s="27">
        <v>0</v>
      </c>
    </row>
    <row r="810" spans="1:2" s="9" customFormat="1" ht="13.5">
      <c r="A810" s="35" t="s">
        <v>727</v>
      </c>
      <c r="B810" s="27">
        <v>0</v>
      </c>
    </row>
    <row r="811" spans="1:2" s="9" customFormat="1" ht="13.5">
      <c r="A811" s="35" t="s">
        <v>728</v>
      </c>
      <c r="B811" s="27">
        <v>237</v>
      </c>
    </row>
    <row r="812" spans="1:2" s="9" customFormat="1" ht="13.5">
      <c r="A812" s="35" t="s">
        <v>729</v>
      </c>
      <c r="B812" s="27">
        <v>0</v>
      </c>
    </row>
    <row r="813" spans="1:2" s="9" customFormat="1" ht="13.5">
      <c r="A813" s="35" t="s">
        <v>730</v>
      </c>
      <c r="B813" s="27">
        <v>0</v>
      </c>
    </row>
    <row r="814" spans="1:2" s="9" customFormat="1" ht="13.5">
      <c r="A814" s="35" t="s">
        <v>731</v>
      </c>
      <c r="B814" s="27">
        <v>0</v>
      </c>
    </row>
    <row r="815" spans="1:2" s="9" customFormat="1" ht="13.5">
      <c r="A815" s="35" t="s">
        <v>732</v>
      </c>
      <c r="B815" s="27">
        <v>0</v>
      </c>
    </row>
    <row r="816" spans="1:2" s="9" customFormat="1" ht="13.5">
      <c r="A816" s="35" t="s">
        <v>733</v>
      </c>
      <c r="B816" s="27">
        <v>6726</v>
      </c>
    </row>
    <row r="817" spans="1:2" s="9" customFormat="1" ht="13.5">
      <c r="A817" s="35" t="s">
        <v>734</v>
      </c>
      <c r="B817" s="27">
        <f>SUM(B818:B841)</f>
        <v>2941</v>
      </c>
    </row>
    <row r="818" spans="1:2" s="9" customFormat="1" ht="13.5">
      <c r="A818" s="35" t="s">
        <v>73</v>
      </c>
      <c r="B818" s="27">
        <v>821</v>
      </c>
    </row>
    <row r="819" spans="1:2" s="9" customFormat="1" ht="13.5">
      <c r="A819" s="35" t="s">
        <v>74</v>
      </c>
      <c r="B819" s="27">
        <v>10</v>
      </c>
    </row>
    <row r="820" spans="1:2" s="9" customFormat="1" ht="13.5">
      <c r="A820" s="35" t="s">
        <v>75</v>
      </c>
      <c r="B820" s="27">
        <v>0</v>
      </c>
    </row>
    <row r="821" spans="1:2" s="9" customFormat="1" ht="13.5">
      <c r="A821" s="35" t="s">
        <v>735</v>
      </c>
      <c r="B821" s="27">
        <v>100</v>
      </c>
    </row>
    <row r="822" spans="1:2" s="9" customFormat="1" ht="13.5">
      <c r="A822" s="35" t="s">
        <v>736</v>
      </c>
      <c r="B822" s="27">
        <v>610</v>
      </c>
    </row>
    <row r="823" spans="1:2" s="9" customFormat="1" ht="13.5">
      <c r="A823" s="35" t="s">
        <v>737</v>
      </c>
      <c r="B823" s="27">
        <v>760</v>
      </c>
    </row>
    <row r="824" spans="1:2" s="9" customFormat="1" ht="13.5">
      <c r="A824" s="35" t="s">
        <v>738</v>
      </c>
      <c r="B824" s="27">
        <v>270</v>
      </c>
    </row>
    <row r="825" spans="1:2" s="9" customFormat="1" ht="13.5">
      <c r="A825" s="35" t="s">
        <v>739</v>
      </c>
      <c r="B825" s="27">
        <v>90</v>
      </c>
    </row>
    <row r="826" spans="1:2" s="9" customFormat="1" ht="13.5">
      <c r="A826" s="35" t="s">
        <v>740</v>
      </c>
      <c r="B826" s="27">
        <v>0</v>
      </c>
    </row>
    <row r="827" spans="1:2" s="9" customFormat="1" ht="13.5">
      <c r="A827" s="35" t="s">
        <v>741</v>
      </c>
      <c r="B827" s="27">
        <v>0</v>
      </c>
    </row>
    <row r="828" spans="1:2" s="9" customFormat="1" ht="13.5">
      <c r="A828" s="35" t="s">
        <v>742</v>
      </c>
      <c r="B828" s="27">
        <v>0</v>
      </c>
    </row>
    <row r="829" spans="1:2" s="9" customFormat="1" ht="13.5">
      <c r="A829" s="35" t="s">
        <v>743</v>
      </c>
      <c r="B829" s="27">
        <v>0</v>
      </c>
    </row>
    <row r="830" spans="1:2" s="9" customFormat="1" ht="13.5">
      <c r="A830" s="35" t="s">
        <v>744</v>
      </c>
      <c r="B830" s="27">
        <v>0</v>
      </c>
    </row>
    <row r="831" spans="1:2" s="9" customFormat="1" ht="13.5">
      <c r="A831" s="35" t="s">
        <v>745</v>
      </c>
      <c r="B831" s="27">
        <v>0</v>
      </c>
    </row>
    <row r="832" spans="1:2" s="9" customFormat="1" ht="13.5">
      <c r="A832" s="35" t="s">
        <v>746</v>
      </c>
      <c r="B832" s="27">
        <v>0</v>
      </c>
    </row>
    <row r="833" spans="1:2" s="9" customFormat="1" ht="13.5">
      <c r="A833" s="35" t="s">
        <v>747</v>
      </c>
      <c r="B833" s="27">
        <v>0</v>
      </c>
    </row>
    <row r="834" spans="1:2" s="9" customFormat="1" ht="13.5">
      <c r="A834" s="35" t="s">
        <v>748</v>
      </c>
      <c r="B834" s="27">
        <v>0</v>
      </c>
    </row>
    <row r="835" spans="1:2" s="9" customFormat="1" ht="13.5">
      <c r="A835" s="35" t="s">
        <v>749</v>
      </c>
      <c r="B835" s="27">
        <v>0</v>
      </c>
    </row>
    <row r="836" spans="1:2" s="9" customFormat="1" ht="13.5">
      <c r="A836" s="35" t="s">
        <v>750</v>
      </c>
      <c r="B836" s="27">
        <v>0</v>
      </c>
    </row>
    <row r="837" spans="1:2" s="9" customFormat="1" ht="13.5">
      <c r="A837" s="35" t="s">
        <v>751</v>
      </c>
      <c r="B837" s="27">
        <v>0</v>
      </c>
    </row>
    <row r="838" spans="1:2" s="9" customFormat="1" ht="13.5">
      <c r="A838" s="35" t="s">
        <v>752</v>
      </c>
      <c r="B838" s="27">
        <v>0</v>
      </c>
    </row>
    <row r="839" spans="1:2" s="9" customFormat="1" ht="13.5">
      <c r="A839" s="35" t="s">
        <v>753</v>
      </c>
      <c r="B839" s="27">
        <v>0</v>
      </c>
    </row>
    <row r="840" spans="1:2" s="9" customFormat="1" ht="13.5">
      <c r="A840" s="35" t="s">
        <v>719</v>
      </c>
      <c r="B840" s="27">
        <v>0</v>
      </c>
    </row>
    <row r="841" spans="1:2" s="9" customFormat="1" ht="13.5">
      <c r="A841" s="35" t="s">
        <v>754</v>
      </c>
      <c r="B841" s="27">
        <v>280</v>
      </c>
    </row>
    <row r="842" spans="1:2" s="9" customFormat="1" ht="13.5">
      <c r="A842" s="35" t="s">
        <v>755</v>
      </c>
      <c r="B842" s="27">
        <f>SUM(B843:B869)</f>
        <v>6491</v>
      </c>
    </row>
    <row r="843" spans="1:2" s="9" customFormat="1" ht="13.5">
      <c r="A843" s="35" t="s">
        <v>73</v>
      </c>
      <c r="B843" s="27">
        <v>281</v>
      </c>
    </row>
    <row r="844" spans="1:2" s="9" customFormat="1" ht="13.5">
      <c r="A844" s="35" t="s">
        <v>74</v>
      </c>
      <c r="B844" s="27">
        <v>0</v>
      </c>
    </row>
    <row r="845" spans="1:2" s="9" customFormat="1" ht="13.5">
      <c r="A845" s="35" t="s">
        <v>75</v>
      </c>
      <c r="B845" s="27">
        <v>0</v>
      </c>
    </row>
    <row r="846" spans="1:2" s="9" customFormat="1" ht="13.5">
      <c r="A846" s="35" t="s">
        <v>756</v>
      </c>
      <c r="B846" s="27">
        <v>5</v>
      </c>
    </row>
    <row r="847" spans="1:2" s="9" customFormat="1" ht="13.5">
      <c r="A847" s="35" t="s">
        <v>757</v>
      </c>
      <c r="B847" s="27">
        <v>0</v>
      </c>
    </row>
    <row r="848" spans="1:2" s="9" customFormat="1" ht="13.5">
      <c r="A848" s="35" t="s">
        <v>758</v>
      </c>
      <c r="B848" s="27">
        <v>0</v>
      </c>
    </row>
    <row r="849" spans="1:2" s="9" customFormat="1" ht="13.5">
      <c r="A849" s="35" t="s">
        <v>759</v>
      </c>
      <c r="B849" s="27">
        <v>0</v>
      </c>
    </row>
    <row r="850" spans="1:2" s="9" customFormat="1" ht="13.5">
      <c r="A850" s="35" t="s">
        <v>760</v>
      </c>
      <c r="B850" s="27">
        <v>0</v>
      </c>
    </row>
    <row r="851" spans="1:2" s="9" customFormat="1" ht="13.5">
      <c r="A851" s="35" t="s">
        <v>761</v>
      </c>
      <c r="B851" s="27">
        <v>0</v>
      </c>
    </row>
    <row r="852" spans="1:2" s="9" customFormat="1" ht="13.5">
      <c r="A852" s="35" t="s">
        <v>762</v>
      </c>
      <c r="B852" s="27">
        <v>500</v>
      </c>
    </row>
    <row r="853" spans="1:2" s="9" customFormat="1" ht="13.5">
      <c r="A853" s="35" t="s">
        <v>763</v>
      </c>
      <c r="B853" s="27">
        <v>700</v>
      </c>
    </row>
    <row r="854" spans="1:2" s="9" customFormat="1" ht="13.5">
      <c r="A854" s="35" t="s">
        <v>764</v>
      </c>
      <c r="B854" s="27">
        <v>0</v>
      </c>
    </row>
    <row r="855" spans="1:2" s="9" customFormat="1" ht="13.5">
      <c r="A855" s="35" t="s">
        <v>765</v>
      </c>
      <c r="B855" s="27">
        <v>0</v>
      </c>
    </row>
    <row r="856" spans="1:2" s="9" customFormat="1" ht="13.5">
      <c r="A856" s="35" t="s">
        <v>766</v>
      </c>
      <c r="B856" s="27">
        <v>105</v>
      </c>
    </row>
    <row r="857" spans="1:2" s="9" customFormat="1" ht="13.5">
      <c r="A857" s="35" t="s">
        <v>767</v>
      </c>
      <c r="B857" s="27">
        <v>100</v>
      </c>
    </row>
    <row r="858" spans="1:2" s="9" customFormat="1" ht="13.5">
      <c r="A858" s="35" t="s">
        <v>768</v>
      </c>
      <c r="B858" s="27">
        <v>1000</v>
      </c>
    </row>
    <row r="859" spans="1:2" s="9" customFormat="1" ht="13.5">
      <c r="A859" s="35" t="s">
        <v>769</v>
      </c>
      <c r="B859" s="27">
        <v>0</v>
      </c>
    </row>
    <row r="860" spans="1:2" s="9" customFormat="1" ht="13.5">
      <c r="A860" s="35" t="s">
        <v>770</v>
      </c>
      <c r="B860" s="27">
        <v>0</v>
      </c>
    </row>
    <row r="861" spans="1:2" s="9" customFormat="1" ht="13.5">
      <c r="A861" s="35" t="s">
        <v>771</v>
      </c>
      <c r="B861" s="27">
        <v>0</v>
      </c>
    </row>
    <row r="862" spans="1:2" s="9" customFormat="1" ht="13.5">
      <c r="A862" s="35" t="s">
        <v>772</v>
      </c>
      <c r="B862" s="27">
        <v>0</v>
      </c>
    </row>
    <row r="863" spans="1:2" s="9" customFormat="1" ht="13.5">
      <c r="A863" s="35" t="s">
        <v>773</v>
      </c>
      <c r="B863" s="27">
        <v>0</v>
      </c>
    </row>
    <row r="864" spans="1:2" s="9" customFormat="1" ht="13.5">
      <c r="A864" s="35" t="s">
        <v>747</v>
      </c>
      <c r="B864" s="27">
        <v>0</v>
      </c>
    </row>
    <row r="865" spans="1:2" s="9" customFormat="1" ht="13.5">
      <c r="A865" s="35" t="s">
        <v>774</v>
      </c>
      <c r="B865" s="27">
        <v>0</v>
      </c>
    </row>
    <row r="866" spans="1:2" s="9" customFormat="1" ht="13.5">
      <c r="A866" s="35" t="s">
        <v>775</v>
      </c>
      <c r="B866" s="27">
        <v>300</v>
      </c>
    </row>
    <row r="867" spans="1:2" s="9" customFormat="1" ht="13.5">
      <c r="A867" s="35" t="s">
        <v>776</v>
      </c>
      <c r="B867" s="27">
        <v>0</v>
      </c>
    </row>
    <row r="868" spans="1:2" s="9" customFormat="1" ht="13.5">
      <c r="A868" s="35" t="s">
        <v>777</v>
      </c>
      <c r="B868" s="27">
        <v>0</v>
      </c>
    </row>
    <row r="869" spans="1:2" s="9" customFormat="1" ht="13.5">
      <c r="A869" s="35" t="s">
        <v>778</v>
      </c>
      <c r="B869" s="27">
        <v>3500</v>
      </c>
    </row>
    <row r="870" spans="1:2" s="9" customFormat="1" ht="13.5">
      <c r="A870" s="35" t="s">
        <v>779</v>
      </c>
      <c r="B870" s="27">
        <f>SUM(B871:B880)</f>
        <v>19015</v>
      </c>
    </row>
    <row r="871" spans="1:2" s="9" customFormat="1" ht="13.5">
      <c r="A871" s="35" t="s">
        <v>73</v>
      </c>
      <c r="B871" s="27">
        <v>65</v>
      </c>
    </row>
    <row r="872" spans="1:2" s="9" customFormat="1" ht="13.5">
      <c r="A872" s="35" t="s">
        <v>74</v>
      </c>
      <c r="B872" s="27">
        <v>0</v>
      </c>
    </row>
    <row r="873" spans="1:2" s="9" customFormat="1" ht="13.5">
      <c r="A873" s="35" t="s">
        <v>75</v>
      </c>
      <c r="B873" s="27">
        <v>0</v>
      </c>
    </row>
    <row r="874" spans="1:2" s="9" customFormat="1" ht="13.5">
      <c r="A874" s="35" t="s">
        <v>780</v>
      </c>
      <c r="B874" s="27">
        <v>4100</v>
      </c>
    </row>
    <row r="875" spans="1:2" s="9" customFormat="1" ht="13.5">
      <c r="A875" s="35" t="s">
        <v>781</v>
      </c>
      <c r="B875" s="27">
        <v>1860</v>
      </c>
    </row>
    <row r="876" spans="1:2" s="9" customFormat="1" ht="13.5">
      <c r="A876" s="35" t="s">
        <v>782</v>
      </c>
      <c r="B876" s="27">
        <v>1940</v>
      </c>
    </row>
    <row r="877" spans="1:2" s="9" customFormat="1" ht="13.5">
      <c r="A877" s="35" t="s">
        <v>783</v>
      </c>
      <c r="B877" s="27">
        <v>0</v>
      </c>
    </row>
    <row r="878" spans="1:2" s="9" customFormat="1" ht="13.5">
      <c r="A878" s="35" t="s">
        <v>1657</v>
      </c>
      <c r="B878" s="27">
        <v>0</v>
      </c>
    </row>
    <row r="879" spans="1:2" s="9" customFormat="1" ht="13.5">
      <c r="A879" s="35" t="s">
        <v>785</v>
      </c>
      <c r="B879" s="27">
        <v>50</v>
      </c>
    </row>
    <row r="880" spans="1:2" s="9" customFormat="1" ht="13.5">
      <c r="A880" s="35" t="s">
        <v>786</v>
      </c>
      <c r="B880" s="27">
        <v>11000</v>
      </c>
    </row>
    <row r="881" spans="1:2" s="9" customFormat="1" ht="13.5">
      <c r="A881" s="35" t="s">
        <v>787</v>
      </c>
      <c r="B881" s="27">
        <f>SUM(B882:B887)</f>
        <v>8010</v>
      </c>
    </row>
    <row r="882" spans="1:2" s="9" customFormat="1" ht="13.5">
      <c r="A882" s="35" t="s">
        <v>1658</v>
      </c>
      <c r="B882" s="27">
        <v>0</v>
      </c>
    </row>
    <row r="883" spans="1:2" s="9" customFormat="1" ht="13.5">
      <c r="A883" s="35" t="s">
        <v>789</v>
      </c>
      <c r="B883" s="27">
        <v>0</v>
      </c>
    </row>
    <row r="884" spans="1:2" s="9" customFormat="1" ht="13.5">
      <c r="A884" s="35" t="s">
        <v>790</v>
      </c>
      <c r="B884" s="27">
        <v>5510</v>
      </c>
    </row>
    <row r="885" spans="1:2" s="9" customFormat="1" ht="13.5">
      <c r="A885" s="35" t="s">
        <v>791</v>
      </c>
      <c r="B885" s="27">
        <v>700</v>
      </c>
    </row>
    <row r="886" spans="1:2" s="9" customFormat="1" ht="13.5">
      <c r="A886" s="35" t="s">
        <v>792</v>
      </c>
      <c r="B886" s="27">
        <v>0</v>
      </c>
    </row>
    <row r="887" spans="1:2" s="9" customFormat="1" ht="13.5">
      <c r="A887" s="35" t="s">
        <v>793</v>
      </c>
      <c r="B887" s="27">
        <v>1800</v>
      </c>
    </row>
    <row r="888" spans="1:2" s="9" customFormat="1" ht="13.5">
      <c r="A888" s="35" t="s">
        <v>794</v>
      </c>
      <c r="B888" s="27">
        <f>SUM(B889:B894)</f>
        <v>1970</v>
      </c>
    </row>
    <row r="889" spans="1:2" s="9" customFormat="1" ht="13.5">
      <c r="A889" s="35" t="s">
        <v>795</v>
      </c>
      <c r="B889" s="27">
        <v>0</v>
      </c>
    </row>
    <row r="890" spans="1:2" s="9" customFormat="1" ht="13.5">
      <c r="A890" s="35" t="s">
        <v>796</v>
      </c>
      <c r="B890" s="27">
        <v>0</v>
      </c>
    </row>
    <row r="891" spans="1:2" s="9" customFormat="1" ht="13.5">
      <c r="A891" s="35" t="s">
        <v>797</v>
      </c>
      <c r="B891" s="27">
        <v>1800</v>
      </c>
    </row>
    <row r="892" spans="1:2" s="9" customFormat="1" ht="13.5">
      <c r="A892" s="35" t="s">
        <v>798</v>
      </c>
      <c r="B892" s="27">
        <v>100</v>
      </c>
    </row>
    <row r="893" spans="1:2" s="9" customFormat="1" ht="13.5">
      <c r="A893" s="35" t="s">
        <v>799</v>
      </c>
      <c r="B893" s="27">
        <v>0</v>
      </c>
    </row>
    <row r="894" spans="1:2" s="9" customFormat="1" ht="13.5">
      <c r="A894" s="35" t="s">
        <v>800</v>
      </c>
      <c r="B894" s="27">
        <v>70</v>
      </c>
    </row>
    <row r="895" spans="1:2" s="9" customFormat="1" ht="13.5">
      <c r="A895" s="35" t="s">
        <v>801</v>
      </c>
      <c r="B895" s="27">
        <f>SUM(B896:B897)</f>
        <v>0</v>
      </c>
    </row>
    <row r="896" spans="1:2" s="9" customFormat="1" ht="13.5">
      <c r="A896" s="35" t="s">
        <v>802</v>
      </c>
      <c r="B896" s="27">
        <v>0</v>
      </c>
    </row>
    <row r="897" spans="1:2" s="9" customFormat="1" ht="13.5">
      <c r="A897" s="35" t="s">
        <v>803</v>
      </c>
      <c r="B897" s="27">
        <v>0</v>
      </c>
    </row>
    <row r="898" spans="1:2" s="9" customFormat="1" ht="13.5">
      <c r="A898" s="35" t="s">
        <v>804</v>
      </c>
      <c r="B898" s="27">
        <f>SUM(B899:B900)</f>
        <v>3800</v>
      </c>
    </row>
    <row r="899" spans="1:2" s="9" customFormat="1" ht="13.5">
      <c r="A899" s="35" t="s">
        <v>805</v>
      </c>
      <c r="B899" s="27">
        <v>0</v>
      </c>
    </row>
    <row r="900" spans="1:2" s="9" customFormat="1" ht="13.5">
      <c r="A900" s="35" t="s">
        <v>806</v>
      </c>
      <c r="B900" s="27">
        <v>3800</v>
      </c>
    </row>
    <row r="901" spans="1:2" s="9" customFormat="1" ht="13.5">
      <c r="A901" s="35" t="s">
        <v>1659</v>
      </c>
      <c r="B901" s="27">
        <f>SUM(B902,B925,B935,B945,B950,B957,B962)</f>
        <v>9495</v>
      </c>
    </row>
    <row r="902" spans="1:2" s="9" customFormat="1" ht="13.5">
      <c r="A902" s="35" t="s">
        <v>808</v>
      </c>
      <c r="B902" s="27">
        <f>SUM(B903:B924)</f>
        <v>5695</v>
      </c>
    </row>
    <row r="903" spans="1:2" s="9" customFormat="1" ht="13.5">
      <c r="A903" s="35" t="s">
        <v>73</v>
      </c>
      <c r="B903" s="27">
        <v>200</v>
      </c>
    </row>
    <row r="904" spans="1:2" s="9" customFormat="1" ht="13.5">
      <c r="A904" s="35" t="s">
        <v>74</v>
      </c>
      <c r="B904" s="27">
        <v>0</v>
      </c>
    </row>
    <row r="905" spans="1:2" s="9" customFormat="1" ht="13.5">
      <c r="A905" s="35" t="s">
        <v>75</v>
      </c>
      <c r="B905" s="27">
        <v>0</v>
      </c>
    </row>
    <row r="906" spans="1:2" s="9" customFormat="1" ht="13.5">
      <c r="A906" s="35" t="s">
        <v>809</v>
      </c>
      <c r="B906" s="27">
        <v>3420</v>
      </c>
    </row>
    <row r="907" spans="1:2" s="9" customFormat="1" ht="13.5">
      <c r="A907" s="35" t="s">
        <v>810</v>
      </c>
      <c r="B907" s="27">
        <v>1200</v>
      </c>
    </row>
    <row r="908" spans="1:2" s="9" customFormat="1" ht="13.5">
      <c r="A908" s="35" t="s">
        <v>811</v>
      </c>
      <c r="B908" s="27">
        <v>0</v>
      </c>
    </row>
    <row r="909" spans="1:2" s="9" customFormat="1" ht="13.5">
      <c r="A909" s="35" t="s">
        <v>812</v>
      </c>
      <c r="B909" s="27">
        <v>45</v>
      </c>
    </row>
    <row r="910" spans="1:2" s="9" customFormat="1" ht="13.5">
      <c r="A910" s="35" t="s">
        <v>813</v>
      </c>
      <c r="B910" s="27">
        <v>0</v>
      </c>
    </row>
    <row r="911" spans="1:2" s="9" customFormat="1" ht="13.5">
      <c r="A911" s="35" t="s">
        <v>814</v>
      </c>
      <c r="B911" s="27">
        <v>420</v>
      </c>
    </row>
    <row r="912" spans="1:2" s="9" customFormat="1" ht="13.5">
      <c r="A912" s="35" t="s">
        <v>815</v>
      </c>
      <c r="B912" s="27">
        <v>0</v>
      </c>
    </row>
    <row r="913" spans="1:2" s="9" customFormat="1" ht="13.5">
      <c r="A913" s="35" t="s">
        <v>816</v>
      </c>
      <c r="B913" s="27">
        <v>0</v>
      </c>
    </row>
    <row r="914" spans="1:2" s="9" customFormat="1" ht="13.5">
      <c r="A914" s="35" t="s">
        <v>817</v>
      </c>
      <c r="B914" s="27">
        <v>0</v>
      </c>
    </row>
    <row r="915" spans="1:2" s="9" customFormat="1" ht="24" customHeight="1">
      <c r="A915" s="35" t="s">
        <v>818</v>
      </c>
      <c r="B915" s="27">
        <v>0</v>
      </c>
    </row>
    <row r="916" spans="1:2" s="9" customFormat="1" ht="13.5">
      <c r="A916" s="35" t="s">
        <v>819</v>
      </c>
      <c r="B916" s="27">
        <v>0</v>
      </c>
    </row>
    <row r="917" spans="1:2" s="9" customFormat="1" ht="13.5">
      <c r="A917" s="35" t="s">
        <v>820</v>
      </c>
      <c r="B917" s="27">
        <v>0</v>
      </c>
    </row>
    <row r="918" spans="1:2" s="9" customFormat="1" ht="13.5">
      <c r="A918" s="35" t="s">
        <v>821</v>
      </c>
      <c r="B918" s="27">
        <v>0</v>
      </c>
    </row>
    <row r="919" spans="1:2" s="9" customFormat="1" ht="13.5">
      <c r="A919" s="35" t="s">
        <v>822</v>
      </c>
      <c r="B919" s="27">
        <v>0</v>
      </c>
    </row>
    <row r="920" spans="1:2" s="9" customFormat="1" ht="13.5">
      <c r="A920" s="35" t="s">
        <v>823</v>
      </c>
      <c r="B920" s="27">
        <v>0</v>
      </c>
    </row>
    <row r="921" spans="1:2" s="9" customFormat="1" ht="13.5">
      <c r="A921" s="35" t="s">
        <v>824</v>
      </c>
      <c r="B921" s="27">
        <v>0</v>
      </c>
    </row>
    <row r="922" spans="1:2" s="9" customFormat="1" ht="13.5">
      <c r="A922" s="35" t="s">
        <v>825</v>
      </c>
      <c r="B922" s="27">
        <v>0</v>
      </c>
    </row>
    <row r="923" spans="1:2" s="9" customFormat="1" ht="13.5">
      <c r="A923" s="35" t="s">
        <v>826</v>
      </c>
      <c r="B923" s="27">
        <v>0</v>
      </c>
    </row>
    <row r="924" spans="1:2" s="9" customFormat="1" ht="13.5">
      <c r="A924" s="35" t="s">
        <v>827</v>
      </c>
      <c r="B924" s="27">
        <v>410</v>
      </c>
    </row>
    <row r="925" spans="1:2" s="9" customFormat="1" ht="13.5">
      <c r="A925" s="35" t="s">
        <v>828</v>
      </c>
      <c r="B925" s="27">
        <f>SUM(B926:B934)</f>
        <v>0</v>
      </c>
    </row>
    <row r="926" spans="1:2" s="9" customFormat="1" ht="13.5">
      <c r="A926" s="35" t="s">
        <v>73</v>
      </c>
      <c r="B926" s="27">
        <v>0</v>
      </c>
    </row>
    <row r="927" spans="1:2" s="9" customFormat="1" ht="13.5">
      <c r="A927" s="35" t="s">
        <v>74</v>
      </c>
      <c r="B927" s="27">
        <v>0</v>
      </c>
    </row>
    <row r="928" spans="1:2" s="9" customFormat="1" ht="13.5">
      <c r="A928" s="35" t="s">
        <v>75</v>
      </c>
      <c r="B928" s="27">
        <v>0</v>
      </c>
    </row>
    <row r="929" spans="1:2" s="9" customFormat="1" ht="13.5">
      <c r="A929" s="35" t="s">
        <v>829</v>
      </c>
      <c r="B929" s="27">
        <v>0</v>
      </c>
    </row>
    <row r="930" spans="1:2" s="9" customFormat="1" ht="13.5">
      <c r="A930" s="35" t="s">
        <v>830</v>
      </c>
      <c r="B930" s="27">
        <v>0</v>
      </c>
    </row>
    <row r="931" spans="1:2" s="9" customFormat="1" ht="13.5">
      <c r="A931" s="35" t="s">
        <v>831</v>
      </c>
      <c r="B931" s="27">
        <v>0</v>
      </c>
    </row>
    <row r="932" spans="1:2" s="9" customFormat="1" ht="13.5">
      <c r="A932" s="35" t="s">
        <v>832</v>
      </c>
      <c r="B932" s="27">
        <v>0</v>
      </c>
    </row>
    <row r="933" spans="1:2" s="9" customFormat="1" ht="13.5">
      <c r="A933" s="35" t="s">
        <v>833</v>
      </c>
      <c r="B933" s="27">
        <v>0</v>
      </c>
    </row>
    <row r="934" spans="1:2" s="9" customFormat="1" ht="13.5">
      <c r="A934" s="35" t="s">
        <v>834</v>
      </c>
      <c r="B934" s="27">
        <v>0</v>
      </c>
    </row>
    <row r="935" spans="1:2" s="9" customFormat="1" ht="13.5">
      <c r="A935" s="35" t="s">
        <v>835</v>
      </c>
      <c r="B935" s="27">
        <f>SUM(B936:B944)</f>
        <v>0</v>
      </c>
    </row>
    <row r="936" spans="1:2" s="9" customFormat="1" ht="13.5">
      <c r="A936" s="35" t="s">
        <v>73</v>
      </c>
      <c r="B936" s="27">
        <v>0</v>
      </c>
    </row>
    <row r="937" spans="1:2" s="9" customFormat="1" ht="13.5">
      <c r="A937" s="35" t="s">
        <v>74</v>
      </c>
      <c r="B937" s="27">
        <v>0</v>
      </c>
    </row>
    <row r="938" spans="1:2" s="9" customFormat="1" ht="13.5">
      <c r="A938" s="35" t="s">
        <v>75</v>
      </c>
      <c r="B938" s="27">
        <v>0</v>
      </c>
    </row>
    <row r="939" spans="1:2" s="9" customFormat="1" ht="13.5">
      <c r="A939" s="35" t="s">
        <v>836</v>
      </c>
      <c r="B939" s="27">
        <v>0</v>
      </c>
    </row>
    <row r="940" spans="1:2" s="9" customFormat="1" ht="13.5">
      <c r="A940" s="35" t="s">
        <v>837</v>
      </c>
      <c r="B940" s="27">
        <v>0</v>
      </c>
    </row>
    <row r="941" spans="1:2" s="9" customFormat="1" ht="13.5">
      <c r="A941" s="35" t="s">
        <v>838</v>
      </c>
      <c r="B941" s="27">
        <v>0</v>
      </c>
    </row>
    <row r="942" spans="1:2" s="9" customFormat="1" ht="13.5">
      <c r="A942" s="35" t="s">
        <v>839</v>
      </c>
      <c r="B942" s="27">
        <v>0</v>
      </c>
    </row>
    <row r="943" spans="1:2" s="9" customFormat="1" ht="13.5">
      <c r="A943" s="35" t="s">
        <v>840</v>
      </c>
      <c r="B943" s="27">
        <v>0</v>
      </c>
    </row>
    <row r="944" spans="1:2" s="9" customFormat="1" ht="13.5">
      <c r="A944" s="35" t="s">
        <v>841</v>
      </c>
      <c r="B944" s="27">
        <v>0</v>
      </c>
    </row>
    <row r="945" spans="1:2" s="9" customFormat="1" ht="13.5">
      <c r="A945" s="35" t="s">
        <v>842</v>
      </c>
      <c r="B945" s="27">
        <f>SUM(B946:B949)</f>
        <v>700</v>
      </c>
    </row>
    <row r="946" spans="1:2" s="9" customFormat="1" ht="13.5">
      <c r="A946" s="35" t="s">
        <v>843</v>
      </c>
      <c r="B946" s="27">
        <v>0</v>
      </c>
    </row>
    <row r="947" spans="1:2" s="9" customFormat="1" ht="13.5">
      <c r="A947" s="35" t="s">
        <v>844</v>
      </c>
      <c r="B947" s="27">
        <v>700</v>
      </c>
    </row>
    <row r="948" spans="1:2" s="9" customFormat="1" ht="13.5">
      <c r="A948" s="35" t="s">
        <v>845</v>
      </c>
      <c r="B948" s="27">
        <v>0</v>
      </c>
    </row>
    <row r="949" spans="1:2" s="9" customFormat="1" ht="13.5">
      <c r="A949" s="35" t="s">
        <v>846</v>
      </c>
      <c r="B949" s="27">
        <v>0</v>
      </c>
    </row>
    <row r="950" spans="1:2" s="9" customFormat="1" ht="13.5">
      <c r="A950" s="35" t="s">
        <v>847</v>
      </c>
      <c r="B950" s="27">
        <f>SUM(B951:B956)</f>
        <v>0</v>
      </c>
    </row>
    <row r="951" spans="1:2" s="9" customFormat="1" ht="13.5">
      <c r="A951" s="35" t="s">
        <v>73</v>
      </c>
      <c r="B951" s="27">
        <v>0</v>
      </c>
    </row>
    <row r="952" spans="1:2" s="9" customFormat="1" ht="13.5">
      <c r="A952" s="35" t="s">
        <v>74</v>
      </c>
      <c r="B952" s="27">
        <v>0</v>
      </c>
    </row>
    <row r="953" spans="1:2" s="9" customFormat="1" ht="13.5">
      <c r="A953" s="35" t="s">
        <v>75</v>
      </c>
      <c r="B953" s="27">
        <v>0</v>
      </c>
    </row>
    <row r="954" spans="1:2" s="9" customFormat="1" ht="13.5">
      <c r="A954" s="35" t="s">
        <v>833</v>
      </c>
      <c r="B954" s="27">
        <v>0</v>
      </c>
    </row>
    <row r="955" spans="1:2" s="9" customFormat="1" ht="13.5">
      <c r="A955" s="35" t="s">
        <v>848</v>
      </c>
      <c r="B955" s="27">
        <v>0</v>
      </c>
    </row>
    <row r="956" spans="1:2" s="9" customFormat="1" ht="13.5">
      <c r="A956" s="35" t="s">
        <v>849</v>
      </c>
      <c r="B956" s="27">
        <v>0</v>
      </c>
    </row>
    <row r="957" spans="1:2" s="9" customFormat="1" ht="13.5">
      <c r="A957" s="35" t="s">
        <v>850</v>
      </c>
      <c r="B957" s="27">
        <f>SUM(B958:B961)</f>
        <v>3100</v>
      </c>
    </row>
    <row r="958" spans="1:2" s="9" customFormat="1" ht="13.5">
      <c r="A958" s="35" t="s">
        <v>851</v>
      </c>
      <c r="B958" s="27">
        <v>3100</v>
      </c>
    </row>
    <row r="959" spans="1:2" s="9" customFormat="1" ht="13.5">
      <c r="A959" s="35" t="s">
        <v>852</v>
      </c>
      <c r="B959" s="27">
        <v>0</v>
      </c>
    </row>
    <row r="960" spans="1:2" s="9" customFormat="1" ht="13.5">
      <c r="A960" s="35" t="s">
        <v>853</v>
      </c>
      <c r="B960" s="27">
        <v>0</v>
      </c>
    </row>
    <row r="961" spans="1:2" s="9" customFormat="1" ht="13.5">
      <c r="A961" s="35" t="s">
        <v>854</v>
      </c>
      <c r="B961" s="27">
        <v>0</v>
      </c>
    </row>
    <row r="962" spans="1:2" s="9" customFormat="1" ht="13.5">
      <c r="A962" s="35" t="s">
        <v>855</v>
      </c>
      <c r="B962" s="27">
        <f>SUM(B963:B964)</f>
        <v>0</v>
      </c>
    </row>
    <row r="963" spans="1:2" s="9" customFormat="1" ht="13.5">
      <c r="A963" s="35" t="s">
        <v>856</v>
      </c>
      <c r="B963" s="27">
        <v>0</v>
      </c>
    </row>
    <row r="964" spans="1:2" s="9" customFormat="1" ht="13.5">
      <c r="A964" s="35" t="s">
        <v>857</v>
      </c>
      <c r="B964" s="27">
        <v>0</v>
      </c>
    </row>
    <row r="965" spans="1:2" s="9" customFormat="1" ht="13.5">
      <c r="A965" s="35" t="s">
        <v>1660</v>
      </c>
      <c r="B965" s="27">
        <f>SUM(B966,B976,B992,B997,B1008,B1015,B1023,)</f>
        <v>4015</v>
      </c>
    </row>
    <row r="966" spans="1:2" s="9" customFormat="1" ht="13.5">
      <c r="A966" s="35" t="s">
        <v>859</v>
      </c>
      <c r="B966" s="27">
        <f>SUM(B967:B975)</f>
        <v>0</v>
      </c>
    </row>
    <row r="967" spans="1:2" s="9" customFormat="1" ht="13.5">
      <c r="A967" s="35" t="s">
        <v>73</v>
      </c>
      <c r="B967" s="27">
        <v>0</v>
      </c>
    </row>
    <row r="968" spans="1:2" s="9" customFormat="1" ht="13.5">
      <c r="A968" s="35" t="s">
        <v>74</v>
      </c>
      <c r="B968" s="27">
        <v>0</v>
      </c>
    </row>
    <row r="969" spans="1:2" s="9" customFormat="1" ht="13.5">
      <c r="A969" s="35" t="s">
        <v>75</v>
      </c>
      <c r="B969" s="27">
        <v>0</v>
      </c>
    </row>
    <row r="970" spans="1:2" s="9" customFormat="1" ht="13.5">
      <c r="A970" s="35" t="s">
        <v>860</v>
      </c>
      <c r="B970" s="27">
        <v>0</v>
      </c>
    </row>
    <row r="971" spans="1:2" s="9" customFormat="1" ht="13.5">
      <c r="A971" s="35" t="s">
        <v>861</v>
      </c>
      <c r="B971" s="27">
        <v>0</v>
      </c>
    </row>
    <row r="972" spans="1:2" s="9" customFormat="1" ht="13.5">
      <c r="A972" s="35" t="s">
        <v>862</v>
      </c>
      <c r="B972" s="27">
        <v>0</v>
      </c>
    </row>
    <row r="973" spans="1:2" s="9" customFormat="1" ht="13.5">
      <c r="A973" s="35" t="s">
        <v>863</v>
      </c>
      <c r="B973" s="27">
        <v>0</v>
      </c>
    </row>
    <row r="974" spans="1:2" s="9" customFormat="1" ht="13.5">
      <c r="A974" s="35" t="s">
        <v>864</v>
      </c>
      <c r="B974" s="27">
        <v>0</v>
      </c>
    </row>
    <row r="975" spans="1:2" s="9" customFormat="1" ht="13.5">
      <c r="A975" s="35" t="s">
        <v>865</v>
      </c>
      <c r="B975" s="27">
        <v>0</v>
      </c>
    </row>
    <row r="976" spans="1:2" s="9" customFormat="1" ht="13.5">
      <c r="A976" s="35" t="s">
        <v>866</v>
      </c>
      <c r="B976" s="27">
        <f>SUM(B977:B991)</f>
        <v>1500</v>
      </c>
    </row>
    <row r="977" spans="1:2" s="9" customFormat="1" ht="13.5">
      <c r="A977" s="35" t="s">
        <v>73</v>
      </c>
      <c r="B977" s="27">
        <v>0</v>
      </c>
    </row>
    <row r="978" spans="1:2" s="9" customFormat="1" ht="13.5">
      <c r="A978" s="35" t="s">
        <v>74</v>
      </c>
      <c r="B978" s="27">
        <v>0</v>
      </c>
    </row>
    <row r="979" spans="1:2" s="9" customFormat="1" ht="20.25" customHeight="1">
      <c r="A979" s="35" t="s">
        <v>75</v>
      </c>
      <c r="B979" s="27">
        <v>0</v>
      </c>
    </row>
    <row r="980" spans="1:2" s="9" customFormat="1" ht="13.5">
      <c r="A980" s="35" t="s">
        <v>867</v>
      </c>
      <c r="B980" s="27">
        <v>0</v>
      </c>
    </row>
    <row r="981" spans="1:2" s="9" customFormat="1" ht="13.5">
      <c r="A981" s="35" t="s">
        <v>868</v>
      </c>
      <c r="B981" s="27">
        <v>0</v>
      </c>
    </row>
    <row r="982" spans="1:2" s="9" customFormat="1" ht="13.5">
      <c r="A982" s="35" t="s">
        <v>869</v>
      </c>
      <c r="B982" s="27">
        <v>0</v>
      </c>
    </row>
    <row r="983" spans="1:2" s="9" customFormat="1" ht="13.5">
      <c r="A983" s="35" t="s">
        <v>870</v>
      </c>
      <c r="B983" s="27">
        <v>0</v>
      </c>
    </row>
    <row r="984" spans="1:2" s="9" customFormat="1" ht="13.5">
      <c r="A984" s="35" t="s">
        <v>871</v>
      </c>
      <c r="B984" s="27">
        <v>0</v>
      </c>
    </row>
    <row r="985" spans="1:2" s="9" customFormat="1" ht="13.5">
      <c r="A985" s="35" t="s">
        <v>872</v>
      </c>
      <c r="B985" s="27">
        <v>0</v>
      </c>
    </row>
    <row r="986" spans="1:2" s="9" customFormat="1" ht="13.5">
      <c r="A986" s="35" t="s">
        <v>873</v>
      </c>
      <c r="B986" s="27">
        <v>0</v>
      </c>
    </row>
    <row r="987" spans="1:2" s="9" customFormat="1" ht="13.5">
      <c r="A987" s="35" t="s">
        <v>874</v>
      </c>
      <c r="B987" s="27">
        <v>0</v>
      </c>
    </row>
    <row r="988" spans="1:2" s="9" customFormat="1" ht="13.5">
      <c r="A988" s="35" t="s">
        <v>875</v>
      </c>
      <c r="B988" s="27">
        <v>0</v>
      </c>
    </row>
    <row r="989" spans="1:2" s="9" customFormat="1" ht="13.5">
      <c r="A989" s="35" t="s">
        <v>876</v>
      </c>
      <c r="B989" s="27">
        <v>0</v>
      </c>
    </row>
    <row r="990" spans="1:2" s="9" customFormat="1" ht="13.5">
      <c r="A990" s="35" t="s">
        <v>877</v>
      </c>
      <c r="B990" s="27">
        <v>0</v>
      </c>
    </row>
    <row r="991" spans="1:2" s="9" customFormat="1" ht="13.5">
      <c r="A991" s="35" t="s">
        <v>878</v>
      </c>
      <c r="B991" s="27">
        <v>1500</v>
      </c>
    </row>
    <row r="992" spans="1:2" s="9" customFormat="1" ht="13.5">
      <c r="A992" s="35" t="s">
        <v>879</v>
      </c>
      <c r="B992" s="27">
        <f>SUM(B993:B996)</f>
        <v>0</v>
      </c>
    </row>
    <row r="993" spans="1:2" s="9" customFormat="1" ht="13.5">
      <c r="A993" s="35" t="s">
        <v>73</v>
      </c>
      <c r="B993" s="27">
        <v>0</v>
      </c>
    </row>
    <row r="994" spans="1:2" s="9" customFormat="1" ht="13.5">
      <c r="A994" s="35" t="s">
        <v>74</v>
      </c>
      <c r="B994" s="27">
        <v>0</v>
      </c>
    </row>
    <row r="995" spans="1:2" s="9" customFormat="1" ht="13.5">
      <c r="A995" s="35" t="s">
        <v>75</v>
      </c>
      <c r="B995" s="27">
        <v>0</v>
      </c>
    </row>
    <row r="996" spans="1:2" s="9" customFormat="1" ht="13.5">
      <c r="A996" s="35" t="s">
        <v>880</v>
      </c>
      <c r="B996" s="27">
        <v>0</v>
      </c>
    </row>
    <row r="997" spans="1:2" s="9" customFormat="1" ht="13.5">
      <c r="A997" s="35" t="s">
        <v>881</v>
      </c>
      <c r="B997" s="27">
        <f>SUM(B998:B1007)</f>
        <v>315</v>
      </c>
    </row>
    <row r="998" spans="1:2" s="9" customFormat="1" ht="13.5">
      <c r="A998" s="35" t="s">
        <v>73</v>
      </c>
      <c r="B998" s="27">
        <v>300</v>
      </c>
    </row>
    <row r="999" spans="1:2" s="9" customFormat="1" ht="13.5">
      <c r="A999" s="35" t="s">
        <v>74</v>
      </c>
      <c r="B999" s="27">
        <v>0</v>
      </c>
    </row>
    <row r="1000" spans="1:2" s="9" customFormat="1" ht="13.5">
      <c r="A1000" s="35" t="s">
        <v>75</v>
      </c>
      <c r="B1000" s="27">
        <v>0</v>
      </c>
    </row>
    <row r="1001" spans="1:2" s="9" customFormat="1" ht="13.5">
      <c r="A1001" s="35" t="s">
        <v>882</v>
      </c>
      <c r="B1001" s="27">
        <v>0</v>
      </c>
    </row>
    <row r="1002" spans="1:2" s="9" customFormat="1" ht="13.5">
      <c r="A1002" s="35" t="s">
        <v>884</v>
      </c>
      <c r="B1002" s="27">
        <v>0</v>
      </c>
    </row>
    <row r="1003" spans="1:2" s="9" customFormat="1" ht="13.5">
      <c r="A1003" s="35" t="s">
        <v>1661</v>
      </c>
      <c r="B1003" s="27">
        <v>0</v>
      </c>
    </row>
    <row r="1004" spans="1:2" s="9" customFormat="1" ht="13.5">
      <c r="A1004" s="35" t="s">
        <v>1662</v>
      </c>
      <c r="B1004" s="27">
        <v>0</v>
      </c>
    </row>
    <row r="1005" spans="1:2" s="9" customFormat="1" ht="13.5">
      <c r="A1005" s="35" t="s">
        <v>1663</v>
      </c>
      <c r="B1005" s="27">
        <v>10</v>
      </c>
    </row>
    <row r="1006" spans="1:2" s="9" customFormat="1" ht="13.5">
      <c r="A1006" s="35" t="s">
        <v>82</v>
      </c>
      <c r="B1006" s="27">
        <v>5</v>
      </c>
    </row>
    <row r="1007" spans="1:2" s="9" customFormat="1" ht="13.5">
      <c r="A1007" s="35" t="s">
        <v>890</v>
      </c>
      <c r="B1007" s="27">
        <v>0</v>
      </c>
    </row>
    <row r="1008" spans="1:2" s="9" customFormat="1" ht="13.5">
      <c r="A1008" s="35" t="s">
        <v>891</v>
      </c>
      <c r="B1008" s="27">
        <f>SUM(B1009:B1014)</f>
        <v>0</v>
      </c>
    </row>
    <row r="1009" spans="1:2" s="9" customFormat="1" ht="13.5">
      <c r="A1009" s="35" t="s">
        <v>73</v>
      </c>
      <c r="B1009" s="27">
        <v>0</v>
      </c>
    </row>
    <row r="1010" spans="1:2" s="9" customFormat="1" ht="13.5">
      <c r="A1010" s="35" t="s">
        <v>74</v>
      </c>
      <c r="B1010" s="27">
        <v>0</v>
      </c>
    </row>
    <row r="1011" spans="1:2" s="9" customFormat="1" ht="13.5">
      <c r="A1011" s="35" t="s">
        <v>75</v>
      </c>
      <c r="B1011" s="27">
        <v>0</v>
      </c>
    </row>
    <row r="1012" spans="1:2" s="9" customFormat="1" ht="13.5">
      <c r="A1012" s="35" t="s">
        <v>892</v>
      </c>
      <c r="B1012" s="27">
        <v>0</v>
      </c>
    </row>
    <row r="1013" spans="1:2" s="9" customFormat="1" ht="13.5">
      <c r="A1013" s="35" t="s">
        <v>893</v>
      </c>
      <c r="B1013" s="27">
        <v>0</v>
      </c>
    </row>
    <row r="1014" spans="1:2" s="9" customFormat="1" ht="13.5">
      <c r="A1014" s="35" t="s">
        <v>894</v>
      </c>
      <c r="B1014" s="27">
        <v>0</v>
      </c>
    </row>
    <row r="1015" spans="1:2" s="9" customFormat="1" ht="13.5">
      <c r="A1015" s="35" t="s">
        <v>895</v>
      </c>
      <c r="B1015" s="27">
        <f>SUM(B1016:B1022)</f>
        <v>2200</v>
      </c>
    </row>
    <row r="1016" spans="1:2" s="9" customFormat="1" ht="13.5">
      <c r="A1016" s="35" t="s">
        <v>73</v>
      </c>
      <c r="B1016" s="27">
        <v>0</v>
      </c>
    </row>
    <row r="1017" spans="1:2" s="9" customFormat="1" ht="13.5">
      <c r="A1017" s="35" t="s">
        <v>74</v>
      </c>
      <c r="B1017" s="27">
        <v>0</v>
      </c>
    </row>
    <row r="1018" spans="1:2" s="9" customFormat="1" ht="13.5">
      <c r="A1018" s="35" t="s">
        <v>75</v>
      </c>
      <c r="B1018" s="27">
        <v>0</v>
      </c>
    </row>
    <row r="1019" spans="1:2" s="9" customFormat="1" ht="13.5">
      <c r="A1019" s="35" t="s">
        <v>896</v>
      </c>
      <c r="B1019" s="27">
        <v>0</v>
      </c>
    </row>
    <row r="1020" spans="1:2" s="9" customFormat="1" ht="13.5">
      <c r="A1020" s="35" t="s">
        <v>897</v>
      </c>
      <c r="B1020" s="27">
        <v>400</v>
      </c>
    </row>
    <row r="1021" spans="1:2" s="9" customFormat="1" ht="13.5">
      <c r="A1021" s="35" t="s">
        <v>1363</v>
      </c>
      <c r="B1021" s="27">
        <v>0</v>
      </c>
    </row>
    <row r="1022" spans="1:2" s="9" customFormat="1" ht="13.5">
      <c r="A1022" s="35" t="s">
        <v>898</v>
      </c>
      <c r="B1022" s="27">
        <v>1800</v>
      </c>
    </row>
    <row r="1023" spans="1:2" s="9" customFormat="1" ht="13.5">
      <c r="A1023" s="35" t="s">
        <v>899</v>
      </c>
      <c r="B1023" s="27">
        <f>SUM(B1024:B1028)</f>
        <v>0</v>
      </c>
    </row>
    <row r="1024" spans="1:2" s="9" customFormat="1" ht="13.5">
      <c r="A1024" s="35" t="s">
        <v>900</v>
      </c>
      <c r="B1024" s="27">
        <v>0</v>
      </c>
    </row>
    <row r="1025" spans="1:2" s="9" customFormat="1" ht="13.5">
      <c r="A1025" s="35" t="s">
        <v>901</v>
      </c>
      <c r="B1025" s="27">
        <v>0</v>
      </c>
    </row>
    <row r="1026" spans="1:2" s="9" customFormat="1" ht="13.5">
      <c r="A1026" s="35" t="s">
        <v>902</v>
      </c>
      <c r="B1026" s="27">
        <v>0</v>
      </c>
    </row>
    <row r="1027" spans="1:2" s="9" customFormat="1" ht="13.5">
      <c r="A1027" s="35" t="s">
        <v>903</v>
      </c>
      <c r="B1027" s="27">
        <v>0</v>
      </c>
    </row>
    <row r="1028" spans="1:2" s="9" customFormat="1" ht="13.5">
      <c r="A1028" s="35" t="s">
        <v>904</v>
      </c>
      <c r="B1028" s="27">
        <v>0</v>
      </c>
    </row>
    <row r="1029" spans="1:2" s="9" customFormat="1" ht="13.5">
      <c r="A1029" s="35" t="s">
        <v>1664</v>
      </c>
      <c r="B1029" s="27">
        <f>SUM(B1030,B1040,B1046)</f>
        <v>597</v>
      </c>
    </row>
    <row r="1030" spans="1:2" s="9" customFormat="1" ht="13.5">
      <c r="A1030" s="35" t="s">
        <v>906</v>
      </c>
      <c r="B1030" s="27">
        <f>SUM(B1031:B1039)</f>
        <v>276</v>
      </c>
    </row>
    <row r="1031" spans="1:2" s="9" customFormat="1" ht="13.5">
      <c r="A1031" s="35" t="s">
        <v>73</v>
      </c>
      <c r="B1031" s="27">
        <v>92</v>
      </c>
    </row>
    <row r="1032" spans="1:2" s="9" customFormat="1" ht="13.5">
      <c r="A1032" s="35" t="s">
        <v>74</v>
      </c>
      <c r="B1032" s="27">
        <v>0</v>
      </c>
    </row>
    <row r="1033" spans="1:2" s="9" customFormat="1" ht="13.5">
      <c r="A1033" s="35" t="s">
        <v>75</v>
      </c>
      <c r="B1033" s="27">
        <v>0</v>
      </c>
    </row>
    <row r="1034" spans="1:2" s="9" customFormat="1" ht="13.5">
      <c r="A1034" s="35" t="s">
        <v>907</v>
      </c>
      <c r="B1034" s="27">
        <v>0</v>
      </c>
    </row>
    <row r="1035" spans="1:2" s="9" customFormat="1" ht="13.5">
      <c r="A1035" s="35" t="s">
        <v>908</v>
      </c>
      <c r="B1035" s="27">
        <v>0</v>
      </c>
    </row>
    <row r="1036" spans="1:2" s="9" customFormat="1" ht="13.5">
      <c r="A1036" s="35" t="s">
        <v>909</v>
      </c>
      <c r="B1036" s="27">
        <v>0</v>
      </c>
    </row>
    <row r="1037" spans="1:2" s="9" customFormat="1" ht="13.5">
      <c r="A1037" s="35" t="s">
        <v>910</v>
      </c>
      <c r="B1037" s="27">
        <v>0</v>
      </c>
    </row>
    <row r="1038" spans="1:2" s="9" customFormat="1" ht="13.5">
      <c r="A1038" s="35" t="s">
        <v>82</v>
      </c>
      <c r="B1038" s="27">
        <v>184</v>
      </c>
    </row>
    <row r="1039" spans="1:2" s="9" customFormat="1" ht="13.5">
      <c r="A1039" s="35" t="s">
        <v>911</v>
      </c>
      <c r="B1039" s="27">
        <v>0</v>
      </c>
    </row>
    <row r="1040" spans="1:2" s="9" customFormat="1" ht="13.5">
      <c r="A1040" s="35" t="s">
        <v>912</v>
      </c>
      <c r="B1040" s="27">
        <f>SUM(B1041:B1045)</f>
        <v>0</v>
      </c>
    </row>
    <row r="1041" spans="1:2" s="9" customFormat="1" ht="13.5">
      <c r="A1041" s="35" t="s">
        <v>73</v>
      </c>
      <c r="B1041" s="27">
        <v>0</v>
      </c>
    </row>
    <row r="1042" spans="1:2" s="9" customFormat="1" ht="13.5">
      <c r="A1042" s="35" t="s">
        <v>74</v>
      </c>
      <c r="B1042" s="27">
        <v>0</v>
      </c>
    </row>
    <row r="1043" spans="1:2" s="9" customFormat="1" ht="13.5">
      <c r="A1043" s="35" t="s">
        <v>75</v>
      </c>
      <c r="B1043" s="27">
        <v>0</v>
      </c>
    </row>
    <row r="1044" spans="1:2" s="9" customFormat="1" ht="13.5">
      <c r="A1044" s="35" t="s">
        <v>913</v>
      </c>
      <c r="B1044" s="27">
        <v>0</v>
      </c>
    </row>
    <row r="1045" spans="1:2" s="9" customFormat="1" ht="21.75" customHeight="1">
      <c r="A1045" s="35" t="s">
        <v>914</v>
      </c>
      <c r="B1045" s="27">
        <v>0</v>
      </c>
    </row>
    <row r="1046" spans="1:2" s="9" customFormat="1" ht="13.5">
      <c r="A1046" s="35" t="s">
        <v>915</v>
      </c>
      <c r="B1046" s="27">
        <f>SUM(B1047:B1048)</f>
        <v>321</v>
      </c>
    </row>
    <row r="1047" spans="1:2" s="9" customFormat="1" ht="13.5">
      <c r="A1047" s="35" t="s">
        <v>916</v>
      </c>
      <c r="B1047" s="27">
        <v>0</v>
      </c>
    </row>
    <row r="1048" spans="1:2" s="9" customFormat="1" ht="13.5">
      <c r="A1048" s="35" t="s">
        <v>917</v>
      </c>
      <c r="B1048" s="27">
        <v>321</v>
      </c>
    </row>
    <row r="1049" spans="1:2" s="9" customFormat="1" ht="13.5">
      <c r="A1049" s="35" t="s">
        <v>1665</v>
      </c>
      <c r="B1049" s="27">
        <f>B1050+B1057+B1067+B1073+B1076</f>
        <v>80</v>
      </c>
    </row>
    <row r="1050" spans="1:2" s="9" customFormat="1" ht="13.5">
      <c r="A1050" s="35" t="s">
        <v>919</v>
      </c>
      <c r="B1050" s="27">
        <f>SUM(B1051:B1056)</f>
        <v>0</v>
      </c>
    </row>
    <row r="1051" spans="1:2" s="9" customFormat="1" ht="13.5">
      <c r="A1051" s="35" t="s">
        <v>73</v>
      </c>
      <c r="B1051" s="27">
        <v>0</v>
      </c>
    </row>
    <row r="1052" spans="1:2" s="9" customFormat="1" ht="13.5">
      <c r="A1052" s="35" t="s">
        <v>74</v>
      </c>
      <c r="B1052" s="27">
        <v>0</v>
      </c>
    </row>
    <row r="1053" spans="1:2" s="9" customFormat="1" ht="13.5">
      <c r="A1053" s="35" t="s">
        <v>75</v>
      </c>
      <c r="B1053" s="27">
        <v>0</v>
      </c>
    </row>
    <row r="1054" spans="1:2" s="9" customFormat="1" ht="13.5">
      <c r="A1054" s="35" t="s">
        <v>920</v>
      </c>
      <c r="B1054" s="27">
        <v>0</v>
      </c>
    </row>
    <row r="1055" spans="1:2" s="9" customFormat="1" ht="13.5">
      <c r="A1055" s="35" t="s">
        <v>82</v>
      </c>
      <c r="B1055" s="27">
        <v>0</v>
      </c>
    </row>
    <row r="1056" spans="1:2" s="9" customFormat="1" ht="13.5">
      <c r="A1056" s="35" t="s">
        <v>921</v>
      </c>
      <c r="B1056" s="27">
        <v>0</v>
      </c>
    </row>
    <row r="1057" spans="1:2" s="9" customFormat="1" ht="13.5">
      <c r="A1057" s="35" t="s">
        <v>922</v>
      </c>
      <c r="B1057" s="27">
        <f>SUM(B1058:B1066)</f>
        <v>0</v>
      </c>
    </row>
    <row r="1058" spans="1:2" s="9" customFormat="1" ht="13.5">
      <c r="A1058" s="35" t="s">
        <v>923</v>
      </c>
      <c r="B1058" s="27">
        <v>0</v>
      </c>
    </row>
    <row r="1059" spans="1:2" s="9" customFormat="1" ht="13.5">
      <c r="A1059" s="35" t="s">
        <v>924</v>
      </c>
      <c r="B1059" s="27">
        <v>0</v>
      </c>
    </row>
    <row r="1060" spans="1:2" s="9" customFormat="1" ht="13.5">
      <c r="A1060" s="35" t="s">
        <v>925</v>
      </c>
      <c r="B1060" s="27">
        <v>0</v>
      </c>
    </row>
    <row r="1061" spans="1:2" s="9" customFormat="1" ht="13.5">
      <c r="A1061" s="35" t="s">
        <v>926</v>
      </c>
      <c r="B1061" s="27">
        <v>0</v>
      </c>
    </row>
    <row r="1062" spans="1:2" s="9" customFormat="1" ht="13.5">
      <c r="A1062" s="35" t="s">
        <v>927</v>
      </c>
      <c r="B1062" s="27">
        <v>0</v>
      </c>
    </row>
    <row r="1063" spans="1:2" s="9" customFormat="1" ht="13.5">
      <c r="A1063" s="35" t="s">
        <v>928</v>
      </c>
      <c r="B1063" s="27">
        <v>0</v>
      </c>
    </row>
    <row r="1064" spans="1:2" s="9" customFormat="1" ht="13.5">
      <c r="A1064" s="35" t="s">
        <v>929</v>
      </c>
      <c r="B1064" s="27">
        <v>0</v>
      </c>
    </row>
    <row r="1065" spans="1:2" s="9" customFormat="1" ht="25.5" customHeight="1">
      <c r="A1065" s="35" t="s">
        <v>930</v>
      </c>
      <c r="B1065" s="27">
        <v>0</v>
      </c>
    </row>
    <row r="1066" spans="1:2" s="9" customFormat="1" ht="13.5">
      <c r="A1066" s="35" t="s">
        <v>931</v>
      </c>
      <c r="B1066" s="27">
        <v>0</v>
      </c>
    </row>
    <row r="1067" spans="1:2" s="9" customFormat="1" ht="13.5">
      <c r="A1067" s="35" t="s">
        <v>932</v>
      </c>
      <c r="B1067" s="27">
        <f>SUM(B1068:B1072)</f>
        <v>0</v>
      </c>
    </row>
    <row r="1068" spans="1:2" s="9" customFormat="1" ht="13.5">
      <c r="A1068" s="35" t="s">
        <v>933</v>
      </c>
      <c r="B1068" s="27">
        <v>0</v>
      </c>
    </row>
    <row r="1069" spans="1:2" s="9" customFormat="1" ht="13.5">
      <c r="A1069" s="36" t="s">
        <v>934</v>
      </c>
      <c r="B1069" s="27">
        <v>0</v>
      </c>
    </row>
    <row r="1070" spans="1:2" s="9" customFormat="1" ht="13.5">
      <c r="A1070" s="35" t="s">
        <v>935</v>
      </c>
      <c r="B1070" s="27">
        <v>0</v>
      </c>
    </row>
    <row r="1071" spans="1:2" s="9" customFormat="1" ht="13.5">
      <c r="A1071" s="35" t="s">
        <v>936</v>
      </c>
      <c r="B1071" s="27">
        <v>0</v>
      </c>
    </row>
    <row r="1072" spans="1:2" s="9" customFormat="1" ht="13.5">
      <c r="A1072" s="35" t="s">
        <v>937</v>
      </c>
      <c r="B1072" s="27">
        <v>0</v>
      </c>
    </row>
    <row r="1073" spans="1:2" s="9" customFormat="1" ht="13.5">
      <c r="A1073" s="35" t="s">
        <v>938</v>
      </c>
      <c r="B1073" s="27">
        <f>B1074+B1075</f>
        <v>0</v>
      </c>
    </row>
    <row r="1074" spans="1:2" s="9" customFormat="1" ht="13.5">
      <c r="A1074" s="35" t="s">
        <v>939</v>
      </c>
      <c r="B1074" s="27">
        <v>0</v>
      </c>
    </row>
    <row r="1075" spans="1:2" s="9" customFormat="1" ht="13.5">
      <c r="A1075" s="35" t="s">
        <v>940</v>
      </c>
      <c r="B1075" s="27">
        <v>0</v>
      </c>
    </row>
    <row r="1076" spans="1:2" s="9" customFormat="1" ht="13.5">
      <c r="A1076" s="35" t="s">
        <v>941</v>
      </c>
      <c r="B1076" s="27">
        <f>B1077+B1078</f>
        <v>80</v>
      </c>
    </row>
    <row r="1077" spans="1:2" s="9" customFormat="1" ht="13.5">
      <c r="A1077" s="35" t="s">
        <v>1364</v>
      </c>
      <c r="B1077" s="27">
        <v>0</v>
      </c>
    </row>
    <row r="1078" spans="1:2" s="9" customFormat="1" ht="13.5">
      <c r="A1078" s="35" t="s">
        <v>942</v>
      </c>
      <c r="B1078" s="27">
        <v>80</v>
      </c>
    </row>
    <row r="1079" spans="1:2" s="9" customFormat="1" ht="13.5">
      <c r="A1079" s="35" t="s">
        <v>1666</v>
      </c>
      <c r="B1079" s="27">
        <f>SUM(B1080:B1088)</f>
        <v>0</v>
      </c>
    </row>
    <row r="1080" spans="1:2" s="9" customFormat="1" ht="19.5" customHeight="1">
      <c r="A1080" s="35" t="s">
        <v>944</v>
      </c>
      <c r="B1080" s="27">
        <v>0</v>
      </c>
    </row>
    <row r="1081" spans="1:2" s="9" customFormat="1" ht="13.5">
      <c r="A1081" s="35" t="s">
        <v>945</v>
      </c>
      <c r="B1081" s="27">
        <v>0</v>
      </c>
    </row>
    <row r="1082" spans="1:2" s="9" customFormat="1" ht="13.5">
      <c r="A1082" s="35" t="s">
        <v>946</v>
      </c>
      <c r="B1082" s="27">
        <v>0</v>
      </c>
    </row>
    <row r="1083" spans="1:2" s="9" customFormat="1" ht="13.5">
      <c r="A1083" s="35" t="s">
        <v>947</v>
      </c>
      <c r="B1083" s="27">
        <v>0</v>
      </c>
    </row>
    <row r="1084" spans="1:2" s="9" customFormat="1" ht="13.5">
      <c r="A1084" s="35" t="s">
        <v>948</v>
      </c>
      <c r="B1084" s="27">
        <v>0</v>
      </c>
    </row>
    <row r="1085" spans="1:2" s="9" customFormat="1" ht="13.5">
      <c r="A1085" s="35" t="s">
        <v>949</v>
      </c>
      <c r="B1085" s="27">
        <v>0</v>
      </c>
    </row>
    <row r="1086" spans="1:2" s="9" customFormat="1" ht="13.5">
      <c r="A1086" s="35" t="s">
        <v>950</v>
      </c>
      <c r="B1086" s="27">
        <v>0</v>
      </c>
    </row>
    <row r="1087" spans="1:2" s="9" customFormat="1" ht="13.5">
      <c r="A1087" s="35" t="s">
        <v>951</v>
      </c>
      <c r="B1087" s="27">
        <v>0</v>
      </c>
    </row>
    <row r="1088" spans="1:2" s="9" customFormat="1" ht="13.5">
      <c r="A1088" s="35" t="s">
        <v>952</v>
      </c>
      <c r="B1088" s="27">
        <v>0</v>
      </c>
    </row>
    <row r="1089" spans="1:2" s="9" customFormat="1" ht="13.5">
      <c r="A1089" s="35" t="s">
        <v>1667</v>
      </c>
      <c r="B1089" s="27">
        <f>SUM(B1090,B1117,B1132)</f>
        <v>1890</v>
      </c>
    </row>
    <row r="1090" spans="1:2" s="9" customFormat="1" ht="21" customHeight="1">
      <c r="A1090" s="35" t="s">
        <v>954</v>
      </c>
      <c r="B1090" s="27">
        <f>SUM(B1091:B1116)</f>
        <v>1860</v>
      </c>
    </row>
    <row r="1091" spans="1:2" s="9" customFormat="1" ht="13.5">
      <c r="A1091" s="35" t="s">
        <v>73</v>
      </c>
      <c r="B1091" s="27">
        <v>170</v>
      </c>
    </row>
    <row r="1092" spans="1:2" s="9" customFormat="1" ht="13.5">
      <c r="A1092" s="35" t="s">
        <v>74</v>
      </c>
      <c r="B1092" s="27">
        <v>10</v>
      </c>
    </row>
    <row r="1093" spans="1:2" s="9" customFormat="1" ht="13.5">
      <c r="A1093" s="35" t="s">
        <v>75</v>
      </c>
      <c r="B1093" s="27">
        <v>0</v>
      </c>
    </row>
    <row r="1094" spans="1:2" s="9" customFormat="1" ht="13.5">
      <c r="A1094" s="35" t="s">
        <v>955</v>
      </c>
      <c r="B1094" s="27">
        <v>0</v>
      </c>
    </row>
    <row r="1095" spans="1:2" s="9" customFormat="1" ht="13.5">
      <c r="A1095" s="35" t="s">
        <v>956</v>
      </c>
      <c r="B1095" s="27">
        <v>900</v>
      </c>
    </row>
    <row r="1096" spans="1:2" s="9" customFormat="1" ht="13.5">
      <c r="A1096" s="35" t="s">
        <v>957</v>
      </c>
      <c r="B1096" s="27">
        <v>0</v>
      </c>
    </row>
    <row r="1097" spans="1:2" s="9" customFormat="1" ht="13.5">
      <c r="A1097" s="35" t="s">
        <v>958</v>
      </c>
      <c r="B1097" s="27">
        <v>0</v>
      </c>
    </row>
    <row r="1098" spans="1:2" s="9" customFormat="1" ht="13.5">
      <c r="A1098" s="35" t="s">
        <v>959</v>
      </c>
      <c r="B1098" s="27">
        <v>0</v>
      </c>
    </row>
    <row r="1099" spans="1:2" s="9" customFormat="1" ht="13.5">
      <c r="A1099" s="35" t="s">
        <v>960</v>
      </c>
      <c r="B1099" s="27">
        <v>0</v>
      </c>
    </row>
    <row r="1100" spans="1:2" s="9" customFormat="1" ht="13.5">
      <c r="A1100" s="35" t="s">
        <v>961</v>
      </c>
      <c r="B1100" s="27">
        <v>0</v>
      </c>
    </row>
    <row r="1101" spans="1:2" s="9" customFormat="1" ht="13.5">
      <c r="A1101" s="35" t="s">
        <v>962</v>
      </c>
      <c r="B1101" s="27">
        <v>0</v>
      </c>
    </row>
    <row r="1102" spans="1:2" s="9" customFormat="1" ht="13.5">
      <c r="A1102" s="35" t="s">
        <v>963</v>
      </c>
      <c r="B1102" s="27">
        <v>0</v>
      </c>
    </row>
    <row r="1103" spans="1:2" s="9" customFormat="1" ht="13.5">
      <c r="A1103" s="35" t="s">
        <v>964</v>
      </c>
      <c r="B1103" s="27">
        <v>0</v>
      </c>
    </row>
    <row r="1104" spans="1:2" s="9" customFormat="1" ht="13.5">
      <c r="A1104" s="35" t="s">
        <v>1668</v>
      </c>
      <c r="B1104" s="27">
        <v>0</v>
      </c>
    </row>
    <row r="1105" spans="1:2" s="9" customFormat="1" ht="13.5">
      <c r="A1105" s="35" t="s">
        <v>966</v>
      </c>
      <c r="B1105" s="27">
        <v>0</v>
      </c>
    </row>
    <row r="1106" spans="1:2" s="9" customFormat="1" ht="13.5">
      <c r="A1106" s="35" t="s">
        <v>967</v>
      </c>
      <c r="B1106" s="27">
        <v>0</v>
      </c>
    </row>
    <row r="1107" spans="1:2" s="9" customFormat="1" ht="13.5">
      <c r="A1107" s="35" t="s">
        <v>968</v>
      </c>
      <c r="B1107" s="27">
        <v>0</v>
      </c>
    </row>
    <row r="1108" spans="1:2" s="9" customFormat="1" ht="13.5">
      <c r="A1108" s="35" t="s">
        <v>969</v>
      </c>
      <c r="B1108" s="27">
        <v>0</v>
      </c>
    </row>
    <row r="1109" spans="1:2" s="9" customFormat="1" ht="13.5">
      <c r="A1109" s="35" t="s">
        <v>970</v>
      </c>
      <c r="B1109" s="27">
        <v>0</v>
      </c>
    </row>
    <row r="1110" spans="1:2" s="9" customFormat="1" ht="13.5">
      <c r="A1110" s="35" t="s">
        <v>971</v>
      </c>
      <c r="B1110" s="27">
        <v>0</v>
      </c>
    </row>
    <row r="1111" spans="1:2" s="9" customFormat="1" ht="13.5">
      <c r="A1111" s="35" t="s">
        <v>972</v>
      </c>
      <c r="B1111" s="27">
        <v>0</v>
      </c>
    </row>
    <row r="1112" spans="1:2" s="9" customFormat="1" ht="13.5">
      <c r="A1112" s="35" t="s">
        <v>973</v>
      </c>
      <c r="B1112" s="27">
        <v>0</v>
      </c>
    </row>
    <row r="1113" spans="1:2" s="9" customFormat="1" ht="13.5">
      <c r="A1113" s="35" t="s">
        <v>974</v>
      </c>
      <c r="B1113" s="27">
        <v>0</v>
      </c>
    </row>
    <row r="1114" spans="1:2" s="9" customFormat="1" ht="13.5">
      <c r="A1114" s="35" t="s">
        <v>975</v>
      </c>
      <c r="B1114" s="27">
        <v>0</v>
      </c>
    </row>
    <row r="1115" spans="1:2" s="9" customFormat="1" ht="13.5">
      <c r="A1115" s="35" t="s">
        <v>82</v>
      </c>
      <c r="B1115" s="27">
        <v>420</v>
      </c>
    </row>
    <row r="1116" spans="1:2" s="9" customFormat="1" ht="13.5">
      <c r="A1116" s="35" t="s">
        <v>976</v>
      </c>
      <c r="B1116" s="27">
        <v>360</v>
      </c>
    </row>
    <row r="1117" spans="1:2" s="9" customFormat="1" ht="13.5">
      <c r="A1117" s="35" t="s">
        <v>977</v>
      </c>
      <c r="B1117" s="27">
        <f>SUM(B1118:B1131)</f>
        <v>30</v>
      </c>
    </row>
    <row r="1118" spans="1:2" s="9" customFormat="1" ht="13.5">
      <c r="A1118" s="35" t="s">
        <v>73</v>
      </c>
      <c r="B1118" s="27">
        <v>0</v>
      </c>
    </row>
    <row r="1119" spans="1:2" s="9" customFormat="1" ht="13.5">
      <c r="A1119" s="35" t="s">
        <v>74</v>
      </c>
      <c r="B1119" s="27">
        <v>0</v>
      </c>
    </row>
    <row r="1120" spans="1:2" s="9" customFormat="1" ht="13.5">
      <c r="A1120" s="35" t="s">
        <v>75</v>
      </c>
      <c r="B1120" s="27">
        <v>0</v>
      </c>
    </row>
    <row r="1121" spans="1:2" s="9" customFormat="1" ht="13.5">
      <c r="A1121" s="35" t="s">
        <v>978</v>
      </c>
      <c r="B1121" s="27">
        <v>30</v>
      </c>
    </row>
    <row r="1122" spans="1:2" s="9" customFormat="1" ht="13.5">
      <c r="A1122" s="35" t="s">
        <v>979</v>
      </c>
      <c r="B1122" s="27">
        <v>0</v>
      </c>
    </row>
    <row r="1123" spans="1:2" s="9" customFormat="1" ht="13.5">
      <c r="A1123" s="35" t="s">
        <v>980</v>
      </c>
      <c r="B1123" s="27">
        <v>0</v>
      </c>
    </row>
    <row r="1124" spans="1:2" s="9" customFormat="1" ht="13.5">
      <c r="A1124" s="35" t="s">
        <v>981</v>
      </c>
      <c r="B1124" s="27">
        <v>0</v>
      </c>
    </row>
    <row r="1125" spans="1:2" s="9" customFormat="1" ht="13.5">
      <c r="A1125" s="35" t="s">
        <v>982</v>
      </c>
      <c r="B1125" s="27">
        <v>0</v>
      </c>
    </row>
    <row r="1126" spans="1:2" s="9" customFormat="1" ht="13.5">
      <c r="A1126" s="35" t="s">
        <v>983</v>
      </c>
      <c r="B1126" s="27">
        <v>0</v>
      </c>
    </row>
    <row r="1127" spans="1:2" s="9" customFormat="1" ht="13.5">
      <c r="A1127" s="35" t="s">
        <v>984</v>
      </c>
      <c r="B1127" s="27">
        <v>0</v>
      </c>
    </row>
    <row r="1128" spans="1:2" s="9" customFormat="1" ht="13.5">
      <c r="A1128" s="35" t="s">
        <v>985</v>
      </c>
      <c r="B1128" s="27">
        <v>0</v>
      </c>
    </row>
    <row r="1129" spans="1:2" s="9" customFormat="1" ht="13.5">
      <c r="A1129" s="35" t="s">
        <v>986</v>
      </c>
      <c r="B1129" s="27">
        <v>0</v>
      </c>
    </row>
    <row r="1130" spans="1:2" s="9" customFormat="1" ht="13.5">
      <c r="A1130" s="35" t="s">
        <v>987</v>
      </c>
      <c r="B1130" s="27">
        <v>0</v>
      </c>
    </row>
    <row r="1131" spans="1:2" s="9" customFormat="1" ht="13.5">
      <c r="A1131" s="35" t="s">
        <v>988</v>
      </c>
      <c r="B1131" s="27">
        <v>0</v>
      </c>
    </row>
    <row r="1132" spans="1:2" s="9" customFormat="1" ht="13.5">
      <c r="A1132" s="35" t="s">
        <v>989</v>
      </c>
      <c r="B1132" s="27">
        <v>0</v>
      </c>
    </row>
    <row r="1133" spans="1:2" s="9" customFormat="1" ht="13.5">
      <c r="A1133" s="35" t="s">
        <v>1669</v>
      </c>
      <c r="B1133" s="27">
        <f>SUM(B1134,B1145,B1149)</f>
        <v>21816</v>
      </c>
    </row>
    <row r="1134" spans="1:2" s="9" customFormat="1" ht="20.25" customHeight="1">
      <c r="A1134" s="35" t="s">
        <v>992</v>
      </c>
      <c r="B1134" s="27">
        <f>SUM(B1135:B1144)</f>
        <v>15940</v>
      </c>
    </row>
    <row r="1135" spans="1:2" s="9" customFormat="1" ht="13.5">
      <c r="A1135" s="35" t="s">
        <v>993</v>
      </c>
      <c r="B1135" s="27">
        <v>0</v>
      </c>
    </row>
    <row r="1136" spans="1:2" s="9" customFormat="1" ht="13.5">
      <c r="A1136" s="35" t="s">
        <v>994</v>
      </c>
      <c r="B1136" s="27">
        <v>0</v>
      </c>
    </row>
    <row r="1137" spans="1:2" s="9" customFormat="1" ht="13.5">
      <c r="A1137" s="35" t="s">
        <v>995</v>
      </c>
      <c r="B1137" s="27">
        <v>1000</v>
      </c>
    </row>
    <row r="1138" spans="1:2" s="9" customFormat="1" ht="13.5">
      <c r="A1138" s="35" t="s">
        <v>996</v>
      </c>
      <c r="B1138" s="27">
        <v>0</v>
      </c>
    </row>
    <row r="1139" spans="1:2" s="9" customFormat="1" ht="13.5">
      <c r="A1139" s="35" t="s">
        <v>997</v>
      </c>
      <c r="B1139" s="27">
        <v>2400</v>
      </c>
    </row>
    <row r="1140" spans="1:2" s="9" customFormat="1" ht="13.5">
      <c r="A1140" s="35" t="s">
        <v>998</v>
      </c>
      <c r="B1140" s="27">
        <v>300</v>
      </c>
    </row>
    <row r="1141" spans="1:2" s="9" customFormat="1" ht="13.5">
      <c r="A1141" s="35" t="s">
        <v>999</v>
      </c>
      <c r="B1141" s="27">
        <v>0</v>
      </c>
    </row>
    <row r="1142" spans="1:2" s="9" customFormat="1" ht="13.5">
      <c r="A1142" s="35" t="s">
        <v>1000</v>
      </c>
      <c r="B1142" s="27">
        <v>7240</v>
      </c>
    </row>
    <row r="1143" spans="1:2" s="9" customFormat="1" ht="13.5">
      <c r="A1143" s="35" t="s">
        <v>1001</v>
      </c>
      <c r="B1143" s="27">
        <v>0</v>
      </c>
    </row>
    <row r="1144" spans="1:2" s="9" customFormat="1" ht="13.5">
      <c r="A1144" s="35" t="s">
        <v>1002</v>
      </c>
      <c r="B1144" s="27">
        <v>5000</v>
      </c>
    </row>
    <row r="1145" spans="1:2" s="9" customFormat="1" ht="13.5">
      <c r="A1145" s="35" t="s">
        <v>1003</v>
      </c>
      <c r="B1145" s="27">
        <f>SUM(B1146:B1148)</f>
        <v>5876</v>
      </c>
    </row>
    <row r="1146" spans="1:2" s="9" customFormat="1" ht="13.5">
      <c r="A1146" s="35" t="s">
        <v>1004</v>
      </c>
      <c r="B1146" s="27">
        <v>5876</v>
      </c>
    </row>
    <row r="1147" spans="1:2" s="9" customFormat="1" ht="13.5">
      <c r="A1147" s="35" t="s">
        <v>1005</v>
      </c>
      <c r="B1147" s="27">
        <v>0</v>
      </c>
    </row>
    <row r="1148" spans="1:2" s="9" customFormat="1" ht="13.5">
      <c r="A1148" s="35" t="s">
        <v>1006</v>
      </c>
      <c r="B1148" s="27">
        <v>0</v>
      </c>
    </row>
    <row r="1149" spans="1:2" s="9" customFormat="1" ht="13.5">
      <c r="A1149" s="35" t="s">
        <v>1007</v>
      </c>
      <c r="B1149" s="27">
        <f>SUM(B1150:B1152)</f>
        <v>0</v>
      </c>
    </row>
    <row r="1150" spans="1:2" s="9" customFormat="1" ht="13.5">
      <c r="A1150" s="35" t="s">
        <v>1008</v>
      </c>
      <c r="B1150" s="27">
        <v>0</v>
      </c>
    </row>
    <row r="1151" spans="1:2" s="9" customFormat="1" ht="13.5">
      <c r="A1151" s="35" t="s">
        <v>1009</v>
      </c>
      <c r="B1151" s="27">
        <v>0</v>
      </c>
    </row>
    <row r="1152" spans="1:2" s="9" customFormat="1" ht="13.5">
      <c r="A1152" s="35" t="s">
        <v>1010</v>
      </c>
      <c r="B1152" s="27">
        <v>0</v>
      </c>
    </row>
    <row r="1153" spans="1:2" s="9" customFormat="1" ht="13.5">
      <c r="A1153" s="35" t="s">
        <v>1670</v>
      </c>
      <c r="B1153" s="27">
        <f>SUM(B1154,B1172,B1177,B1183)</f>
        <v>935</v>
      </c>
    </row>
    <row r="1154" spans="1:2" s="9" customFormat="1" ht="22.5" customHeight="1">
      <c r="A1154" s="35" t="s">
        <v>1012</v>
      </c>
      <c r="B1154" s="27">
        <f>SUM(B1155:B1171)</f>
        <v>935</v>
      </c>
    </row>
    <row r="1155" spans="1:2" s="9" customFormat="1" ht="13.5">
      <c r="A1155" s="35" t="s">
        <v>73</v>
      </c>
      <c r="B1155" s="27">
        <v>170</v>
      </c>
    </row>
    <row r="1156" spans="1:2" s="9" customFormat="1" ht="13.5">
      <c r="A1156" s="35" t="s">
        <v>74</v>
      </c>
      <c r="B1156" s="27">
        <v>0</v>
      </c>
    </row>
    <row r="1157" spans="1:2" s="9" customFormat="1" ht="13.5">
      <c r="A1157" s="35" t="s">
        <v>75</v>
      </c>
      <c r="B1157" s="27">
        <v>0</v>
      </c>
    </row>
    <row r="1158" spans="1:2" s="9" customFormat="1" ht="13.5">
      <c r="A1158" s="35" t="s">
        <v>1671</v>
      </c>
      <c r="B1158" s="27">
        <v>0</v>
      </c>
    </row>
    <row r="1159" spans="1:2" s="9" customFormat="1" ht="13.5">
      <c r="A1159" s="35" t="s">
        <v>1672</v>
      </c>
      <c r="B1159" s="27">
        <v>0</v>
      </c>
    </row>
    <row r="1160" spans="1:2" s="9" customFormat="1" ht="13.5">
      <c r="A1160" s="35" t="s">
        <v>91</v>
      </c>
      <c r="B1160" s="27">
        <v>0</v>
      </c>
    </row>
    <row r="1161" spans="1:2" s="9" customFormat="1" ht="13.5">
      <c r="A1161" s="35" t="s">
        <v>1016</v>
      </c>
      <c r="B1161" s="27">
        <v>0</v>
      </c>
    </row>
    <row r="1162" spans="1:2" s="9" customFormat="1" ht="13.5">
      <c r="A1162" s="35" t="s">
        <v>1017</v>
      </c>
      <c r="B1162" s="27">
        <v>0</v>
      </c>
    </row>
    <row r="1163" spans="1:2" s="9" customFormat="1" ht="13.5">
      <c r="A1163" s="35" t="s">
        <v>1018</v>
      </c>
      <c r="B1163" s="27">
        <v>0</v>
      </c>
    </row>
    <row r="1164" spans="1:2" s="9" customFormat="1" ht="13.5">
      <c r="A1164" s="35" t="s">
        <v>1019</v>
      </c>
      <c r="B1164" s="27">
        <v>0</v>
      </c>
    </row>
    <row r="1165" spans="1:2" s="9" customFormat="1" ht="13.5">
      <c r="A1165" s="35" t="s">
        <v>1020</v>
      </c>
      <c r="B1165" s="27">
        <v>0</v>
      </c>
    </row>
    <row r="1166" spans="1:2" s="9" customFormat="1" ht="13.5">
      <c r="A1166" s="35" t="s">
        <v>1021</v>
      </c>
      <c r="B1166" s="27">
        <v>0</v>
      </c>
    </row>
    <row r="1167" spans="1:2" s="9" customFormat="1" ht="13.5">
      <c r="A1167" s="35" t="s">
        <v>1673</v>
      </c>
      <c r="B1167" s="27">
        <v>0</v>
      </c>
    </row>
    <row r="1168" spans="1:2" s="9" customFormat="1" ht="13.5">
      <c r="A1168" s="35" t="s">
        <v>1674</v>
      </c>
      <c r="B1168" s="27">
        <v>0</v>
      </c>
    </row>
    <row r="1169" spans="1:2" s="9" customFormat="1" ht="13.5">
      <c r="A1169" s="35" t="s">
        <v>1675</v>
      </c>
      <c r="B1169" s="27">
        <v>0</v>
      </c>
    </row>
    <row r="1170" spans="1:2" s="9" customFormat="1" ht="13.5">
      <c r="A1170" s="35" t="s">
        <v>82</v>
      </c>
      <c r="B1170" s="27">
        <v>5</v>
      </c>
    </row>
    <row r="1171" spans="1:2" s="9" customFormat="1" ht="13.5">
      <c r="A1171" s="35" t="s">
        <v>1022</v>
      </c>
      <c r="B1171" s="27">
        <v>760</v>
      </c>
    </row>
    <row r="1172" spans="1:2" s="9" customFormat="1" ht="13.5">
      <c r="A1172" s="35" t="s">
        <v>1033</v>
      </c>
      <c r="B1172" s="27">
        <f>SUM(B1173:B1176)</f>
        <v>0</v>
      </c>
    </row>
    <row r="1173" spans="1:2" s="9" customFormat="1" ht="13.5">
      <c r="A1173" s="35" t="s">
        <v>1034</v>
      </c>
      <c r="B1173" s="27">
        <v>0</v>
      </c>
    </row>
    <row r="1174" spans="1:2" s="9" customFormat="1" ht="13.5">
      <c r="A1174" s="35" t="s">
        <v>1035</v>
      </c>
      <c r="B1174" s="27">
        <v>0</v>
      </c>
    </row>
    <row r="1175" spans="1:2" s="9" customFormat="1" ht="13.5">
      <c r="A1175" s="35" t="s">
        <v>1036</v>
      </c>
      <c r="B1175" s="27">
        <v>0</v>
      </c>
    </row>
    <row r="1176" spans="1:2" s="9" customFormat="1" ht="13.5">
      <c r="A1176" s="35" t="s">
        <v>1037</v>
      </c>
      <c r="B1176" s="27">
        <v>0</v>
      </c>
    </row>
    <row r="1177" spans="1:2" s="9" customFormat="1" ht="13.5">
      <c r="A1177" s="35" t="s">
        <v>1038</v>
      </c>
      <c r="B1177" s="27">
        <f>SUM(B1178:B1182)</f>
        <v>0</v>
      </c>
    </row>
    <row r="1178" spans="1:2" s="9" customFormat="1" ht="13.5">
      <c r="A1178" s="35" t="s">
        <v>1039</v>
      </c>
      <c r="B1178" s="27">
        <v>0</v>
      </c>
    </row>
    <row r="1179" spans="1:2" s="9" customFormat="1" ht="13.5">
      <c r="A1179" s="35" t="s">
        <v>1040</v>
      </c>
      <c r="B1179" s="27">
        <v>0</v>
      </c>
    </row>
    <row r="1180" spans="1:2" s="9" customFormat="1" ht="13.5">
      <c r="A1180" s="35" t="s">
        <v>1676</v>
      </c>
      <c r="B1180" s="27">
        <v>0</v>
      </c>
    </row>
    <row r="1181" spans="1:2" s="9" customFormat="1" ht="13.5">
      <c r="A1181" s="35" t="s">
        <v>1042</v>
      </c>
      <c r="B1181" s="27">
        <v>0</v>
      </c>
    </row>
    <row r="1182" spans="1:2" s="9" customFormat="1" ht="13.5">
      <c r="A1182" s="35" t="s">
        <v>1043</v>
      </c>
      <c r="B1182" s="27">
        <v>0</v>
      </c>
    </row>
    <row r="1183" spans="1:2" s="9" customFormat="1" ht="13.5">
      <c r="A1183" s="35" t="s">
        <v>1044</v>
      </c>
      <c r="B1183" s="27">
        <f>SUM(B1184:B1195)</f>
        <v>0</v>
      </c>
    </row>
    <row r="1184" spans="1:2" s="9" customFormat="1" ht="13.5">
      <c r="A1184" s="35" t="s">
        <v>1045</v>
      </c>
      <c r="B1184" s="27">
        <v>0</v>
      </c>
    </row>
    <row r="1185" spans="1:2" s="9" customFormat="1" ht="13.5">
      <c r="A1185" s="35" t="s">
        <v>1046</v>
      </c>
      <c r="B1185" s="27">
        <v>0</v>
      </c>
    </row>
    <row r="1186" spans="1:2" s="9" customFormat="1" ht="13.5">
      <c r="A1186" s="35" t="s">
        <v>1047</v>
      </c>
      <c r="B1186" s="27">
        <v>0</v>
      </c>
    </row>
    <row r="1187" spans="1:2" s="9" customFormat="1" ht="13.5">
      <c r="A1187" s="35" t="s">
        <v>1048</v>
      </c>
      <c r="B1187" s="27">
        <v>0</v>
      </c>
    </row>
    <row r="1188" spans="1:2" s="9" customFormat="1" ht="13.5">
      <c r="A1188" s="35" t="s">
        <v>1049</v>
      </c>
      <c r="B1188" s="27">
        <v>0</v>
      </c>
    </row>
    <row r="1189" spans="1:2" s="9" customFormat="1" ht="13.5">
      <c r="A1189" s="35" t="s">
        <v>1050</v>
      </c>
      <c r="B1189" s="27">
        <v>0</v>
      </c>
    </row>
    <row r="1190" spans="1:2" s="9" customFormat="1" ht="13.5">
      <c r="A1190" s="35" t="s">
        <v>1051</v>
      </c>
      <c r="B1190" s="27">
        <v>0</v>
      </c>
    </row>
    <row r="1191" spans="1:2" s="9" customFormat="1" ht="13.5">
      <c r="A1191" s="35" t="s">
        <v>1052</v>
      </c>
      <c r="B1191" s="27">
        <v>0</v>
      </c>
    </row>
    <row r="1192" spans="1:2" s="9" customFormat="1" ht="13.5">
      <c r="A1192" s="35" t="s">
        <v>1053</v>
      </c>
      <c r="B1192" s="27">
        <v>0</v>
      </c>
    </row>
    <row r="1193" spans="1:2" s="9" customFormat="1" ht="13.5">
      <c r="A1193" s="35" t="s">
        <v>1054</v>
      </c>
      <c r="B1193" s="27">
        <v>0</v>
      </c>
    </row>
    <row r="1194" spans="1:2" s="9" customFormat="1" ht="13.5">
      <c r="A1194" s="35" t="s">
        <v>1677</v>
      </c>
      <c r="B1194" s="27">
        <v>0</v>
      </c>
    </row>
    <row r="1195" spans="1:2" s="9" customFormat="1" ht="13.5">
      <c r="A1195" s="35" t="s">
        <v>1055</v>
      </c>
      <c r="B1195" s="27">
        <v>0</v>
      </c>
    </row>
    <row r="1196" spans="1:2" s="9" customFormat="1" ht="13.5">
      <c r="A1196" s="35" t="s">
        <v>1678</v>
      </c>
      <c r="B1196" s="27">
        <f>SUM(B1197,B1209,B1215,B1221,B1229,B1242,B1246,B1250)</f>
        <v>4025</v>
      </c>
    </row>
    <row r="1197" spans="1:2" s="9" customFormat="1" ht="13.5">
      <c r="A1197" s="35" t="s">
        <v>1057</v>
      </c>
      <c r="B1197" s="27">
        <f>SUM(B1198:B1208)</f>
        <v>1015</v>
      </c>
    </row>
    <row r="1198" spans="1:2" s="9" customFormat="1" ht="13.5">
      <c r="A1198" s="35" t="s">
        <v>73</v>
      </c>
      <c r="B1198" s="27">
        <v>145</v>
      </c>
    </row>
    <row r="1199" spans="1:2" s="9" customFormat="1" ht="13.5">
      <c r="A1199" s="35" t="s">
        <v>74</v>
      </c>
      <c r="B1199" s="27">
        <v>0</v>
      </c>
    </row>
    <row r="1200" spans="1:2" s="9" customFormat="1" ht="13.5">
      <c r="A1200" s="35" t="s">
        <v>75</v>
      </c>
      <c r="B1200" s="27">
        <v>0</v>
      </c>
    </row>
    <row r="1201" spans="1:2" s="9" customFormat="1" ht="13.5">
      <c r="A1201" s="35" t="s">
        <v>1058</v>
      </c>
      <c r="B1201" s="27">
        <v>0</v>
      </c>
    </row>
    <row r="1202" spans="1:2" s="9" customFormat="1" ht="13.5">
      <c r="A1202" s="35" t="s">
        <v>1059</v>
      </c>
      <c r="B1202" s="27">
        <v>0</v>
      </c>
    </row>
    <row r="1203" spans="1:2" s="9" customFormat="1" ht="13.5">
      <c r="A1203" s="35" t="s">
        <v>1060</v>
      </c>
      <c r="B1203" s="27">
        <v>200</v>
      </c>
    </row>
    <row r="1204" spans="1:2" s="9" customFormat="1" ht="13.5">
      <c r="A1204" s="35" t="s">
        <v>1061</v>
      </c>
      <c r="B1204" s="27">
        <v>0</v>
      </c>
    </row>
    <row r="1205" spans="1:2" s="9" customFormat="1" ht="13.5">
      <c r="A1205" s="35" t="s">
        <v>1062</v>
      </c>
      <c r="B1205" s="27">
        <v>0</v>
      </c>
    </row>
    <row r="1206" spans="1:2" s="9" customFormat="1" ht="13.5">
      <c r="A1206" s="35" t="s">
        <v>1063</v>
      </c>
      <c r="B1206" s="27">
        <v>350</v>
      </c>
    </row>
    <row r="1207" spans="1:2" s="9" customFormat="1" ht="22.5" customHeight="1">
      <c r="A1207" s="35" t="s">
        <v>82</v>
      </c>
      <c r="B1207" s="27">
        <v>0</v>
      </c>
    </row>
    <row r="1208" spans="1:2" s="9" customFormat="1" ht="13.5">
      <c r="A1208" s="35" t="s">
        <v>1064</v>
      </c>
      <c r="B1208" s="27">
        <v>320</v>
      </c>
    </row>
    <row r="1209" spans="1:2" s="9" customFormat="1" ht="13.5">
      <c r="A1209" s="35" t="s">
        <v>1065</v>
      </c>
      <c r="B1209" s="27">
        <f>SUM(B1210:B1214)</f>
        <v>210</v>
      </c>
    </row>
    <row r="1210" spans="1:2" s="9" customFormat="1" ht="13.5">
      <c r="A1210" s="35" t="s">
        <v>73</v>
      </c>
      <c r="B1210" s="27">
        <v>210</v>
      </c>
    </row>
    <row r="1211" spans="1:2" s="9" customFormat="1" ht="13.5">
      <c r="A1211" s="35" t="s">
        <v>74</v>
      </c>
      <c r="B1211" s="27">
        <v>0</v>
      </c>
    </row>
    <row r="1212" spans="1:2" s="9" customFormat="1" ht="13.5">
      <c r="A1212" s="35" t="s">
        <v>75</v>
      </c>
      <c r="B1212" s="27">
        <v>0</v>
      </c>
    </row>
    <row r="1213" spans="1:2" s="9" customFormat="1" ht="13.5">
      <c r="A1213" s="35" t="s">
        <v>1066</v>
      </c>
      <c r="B1213" s="27">
        <v>0</v>
      </c>
    </row>
    <row r="1214" spans="1:2" s="9" customFormat="1" ht="13.5">
      <c r="A1214" s="35" t="s">
        <v>1067</v>
      </c>
      <c r="B1214" s="27">
        <v>0</v>
      </c>
    </row>
    <row r="1215" spans="1:2" s="9" customFormat="1" ht="13.5">
      <c r="A1215" s="35" t="s">
        <v>1068</v>
      </c>
      <c r="B1215" s="27">
        <f>SUM(B1216:B1220)</f>
        <v>0</v>
      </c>
    </row>
    <row r="1216" spans="1:2" s="9" customFormat="1" ht="13.5">
      <c r="A1216" s="35" t="s">
        <v>73</v>
      </c>
      <c r="B1216" s="27">
        <v>0</v>
      </c>
    </row>
    <row r="1217" spans="1:2" s="9" customFormat="1" ht="13.5">
      <c r="A1217" s="35" t="s">
        <v>74</v>
      </c>
      <c r="B1217" s="27">
        <v>0</v>
      </c>
    </row>
    <row r="1218" spans="1:2" s="9" customFormat="1" ht="13.5">
      <c r="A1218" s="35" t="s">
        <v>75</v>
      </c>
      <c r="B1218" s="27">
        <v>0</v>
      </c>
    </row>
    <row r="1219" spans="1:2" s="9" customFormat="1" ht="13.5">
      <c r="A1219" s="35" t="s">
        <v>1069</v>
      </c>
      <c r="B1219" s="27">
        <v>0</v>
      </c>
    </row>
    <row r="1220" spans="1:2" s="9" customFormat="1" ht="13.5">
      <c r="A1220" s="35" t="s">
        <v>1070</v>
      </c>
      <c r="B1220" s="27">
        <v>0</v>
      </c>
    </row>
    <row r="1221" spans="1:2" s="9" customFormat="1" ht="13.5">
      <c r="A1221" s="35" t="s">
        <v>1071</v>
      </c>
      <c r="B1221" s="27">
        <f>SUM(B1222:B1228)</f>
        <v>0</v>
      </c>
    </row>
    <row r="1222" spans="1:2" s="9" customFormat="1" ht="13.5">
      <c r="A1222" s="35" t="s">
        <v>73</v>
      </c>
      <c r="B1222" s="27">
        <v>0</v>
      </c>
    </row>
    <row r="1223" spans="1:2" s="9" customFormat="1" ht="13.5">
      <c r="A1223" s="35" t="s">
        <v>74</v>
      </c>
      <c r="B1223" s="27">
        <v>0</v>
      </c>
    </row>
    <row r="1224" spans="1:2" s="9" customFormat="1" ht="13.5">
      <c r="A1224" s="35" t="s">
        <v>75</v>
      </c>
      <c r="B1224" s="27">
        <v>0</v>
      </c>
    </row>
    <row r="1225" spans="1:2" s="9" customFormat="1" ht="13.5">
      <c r="A1225" s="35" t="s">
        <v>1072</v>
      </c>
      <c r="B1225" s="27">
        <v>0</v>
      </c>
    </row>
    <row r="1226" spans="1:2" s="9" customFormat="1" ht="13.5">
      <c r="A1226" s="35" t="s">
        <v>1073</v>
      </c>
      <c r="B1226" s="27">
        <v>0</v>
      </c>
    </row>
    <row r="1227" spans="1:2" s="9" customFormat="1" ht="13.5">
      <c r="A1227" s="35" t="s">
        <v>82</v>
      </c>
      <c r="B1227" s="27">
        <v>0</v>
      </c>
    </row>
    <row r="1228" spans="1:2" s="9" customFormat="1" ht="13.5">
      <c r="A1228" s="35" t="s">
        <v>1074</v>
      </c>
      <c r="B1228" s="27">
        <v>0</v>
      </c>
    </row>
    <row r="1229" spans="1:2" s="9" customFormat="1" ht="13.5">
      <c r="A1229" s="35" t="s">
        <v>1075</v>
      </c>
      <c r="B1229" s="27">
        <f>SUM(B1230:B1241)</f>
        <v>0</v>
      </c>
    </row>
    <row r="1230" spans="1:2" s="9" customFormat="1" ht="13.5">
      <c r="A1230" s="35" t="s">
        <v>73</v>
      </c>
      <c r="B1230" s="27">
        <v>0</v>
      </c>
    </row>
    <row r="1231" spans="1:2" s="9" customFormat="1" ht="13.5">
      <c r="A1231" s="35" t="s">
        <v>74</v>
      </c>
      <c r="B1231" s="27">
        <v>0</v>
      </c>
    </row>
    <row r="1232" spans="1:2" s="9" customFormat="1" ht="13.5">
      <c r="A1232" s="35" t="s">
        <v>75</v>
      </c>
      <c r="B1232" s="27">
        <v>0</v>
      </c>
    </row>
    <row r="1233" spans="1:2" s="9" customFormat="1" ht="13.5">
      <c r="A1233" s="35" t="s">
        <v>1076</v>
      </c>
      <c r="B1233" s="27">
        <v>0</v>
      </c>
    </row>
    <row r="1234" spans="1:2" s="9" customFormat="1" ht="13.5">
      <c r="A1234" s="35" t="s">
        <v>1077</v>
      </c>
      <c r="B1234" s="27">
        <v>0</v>
      </c>
    </row>
    <row r="1235" spans="1:2" s="9" customFormat="1" ht="13.5">
      <c r="A1235" s="35" t="s">
        <v>1078</v>
      </c>
      <c r="B1235" s="27">
        <v>0</v>
      </c>
    </row>
    <row r="1236" spans="1:2" s="9" customFormat="1" ht="13.5">
      <c r="A1236" s="35" t="s">
        <v>1079</v>
      </c>
      <c r="B1236" s="27">
        <v>0</v>
      </c>
    </row>
    <row r="1237" spans="1:2" s="9" customFormat="1" ht="13.5">
      <c r="A1237" s="35" t="s">
        <v>1080</v>
      </c>
      <c r="B1237" s="27">
        <v>0</v>
      </c>
    </row>
    <row r="1238" spans="1:2" s="9" customFormat="1" ht="13.5">
      <c r="A1238" s="35" t="s">
        <v>1081</v>
      </c>
      <c r="B1238" s="27">
        <v>0</v>
      </c>
    </row>
    <row r="1239" spans="1:2" s="9" customFormat="1" ht="13.5">
      <c r="A1239" s="35" t="s">
        <v>1082</v>
      </c>
      <c r="B1239" s="27">
        <v>0</v>
      </c>
    </row>
    <row r="1240" spans="1:2" s="9" customFormat="1" ht="13.5">
      <c r="A1240" s="35" t="s">
        <v>1679</v>
      </c>
      <c r="B1240" s="27">
        <v>0</v>
      </c>
    </row>
    <row r="1241" spans="1:2" s="9" customFormat="1" ht="13.5">
      <c r="A1241" s="35" t="s">
        <v>1084</v>
      </c>
      <c r="B1241" s="27">
        <v>0</v>
      </c>
    </row>
    <row r="1242" spans="1:2" s="9" customFormat="1" ht="13.5">
      <c r="A1242" s="35" t="s">
        <v>1085</v>
      </c>
      <c r="B1242" s="27">
        <f>SUM(B1243:B1245)</f>
        <v>800</v>
      </c>
    </row>
    <row r="1243" spans="1:2" s="9" customFormat="1" ht="13.5">
      <c r="A1243" s="35" t="s">
        <v>1086</v>
      </c>
      <c r="B1243" s="27">
        <v>800</v>
      </c>
    </row>
    <row r="1244" spans="1:2" s="9" customFormat="1" ht="13.5">
      <c r="A1244" s="35" t="s">
        <v>1087</v>
      </c>
      <c r="B1244" s="27">
        <v>0</v>
      </c>
    </row>
    <row r="1245" spans="1:2" s="9" customFormat="1" ht="13.5">
      <c r="A1245" s="35" t="s">
        <v>1088</v>
      </c>
      <c r="B1245" s="27">
        <v>0</v>
      </c>
    </row>
    <row r="1246" spans="1:2" s="9" customFormat="1" ht="13.5">
      <c r="A1246" s="35" t="s">
        <v>1089</v>
      </c>
      <c r="B1246" s="27">
        <f>SUM(B1247:B1249)</f>
        <v>2000</v>
      </c>
    </row>
    <row r="1247" spans="1:2" s="9" customFormat="1" ht="13.5">
      <c r="A1247" s="35" t="s">
        <v>1092</v>
      </c>
      <c r="B1247" s="27">
        <v>1800</v>
      </c>
    </row>
    <row r="1248" spans="1:2" s="9" customFormat="1" ht="13.5">
      <c r="A1248" s="35" t="s">
        <v>1093</v>
      </c>
      <c r="B1248" s="27">
        <v>200</v>
      </c>
    </row>
    <row r="1249" spans="1:2" s="9" customFormat="1" ht="13.5">
      <c r="A1249" s="35" t="s">
        <v>1094</v>
      </c>
      <c r="B1249" s="27">
        <v>0</v>
      </c>
    </row>
    <row r="1250" spans="1:2" s="9" customFormat="1" ht="13.5">
      <c r="A1250" s="35" t="s">
        <v>1095</v>
      </c>
      <c r="B1250" s="27">
        <v>0</v>
      </c>
    </row>
    <row r="1251" spans="1:2" s="9" customFormat="1" ht="13.5">
      <c r="A1251" s="35" t="s">
        <v>1680</v>
      </c>
      <c r="B1251" s="27">
        <v>4000</v>
      </c>
    </row>
    <row r="1252" spans="1:2" s="9" customFormat="1" ht="13.5">
      <c r="A1252" s="35" t="s">
        <v>1681</v>
      </c>
      <c r="B1252" s="27">
        <f>SUM(B1253:B1253)</f>
        <v>12800</v>
      </c>
    </row>
    <row r="1253" spans="1:2" s="9" customFormat="1" ht="13.5">
      <c r="A1253" s="35" t="s">
        <v>1100</v>
      </c>
      <c r="B1253" s="27">
        <f>SUM(B1254:B1257)</f>
        <v>12800</v>
      </c>
    </row>
    <row r="1254" spans="1:2" s="9" customFormat="1" ht="13.5">
      <c r="A1254" s="35" t="s">
        <v>1101</v>
      </c>
      <c r="B1254" s="27">
        <v>12800</v>
      </c>
    </row>
    <row r="1255" spans="1:2" s="9" customFormat="1" ht="13.5">
      <c r="A1255" s="35" t="s">
        <v>1102</v>
      </c>
      <c r="B1255" s="27">
        <v>0</v>
      </c>
    </row>
    <row r="1256" spans="1:2" s="9" customFormat="1" ht="13.5">
      <c r="A1256" s="35" t="s">
        <v>1103</v>
      </c>
      <c r="B1256" s="27">
        <v>0</v>
      </c>
    </row>
    <row r="1257" spans="1:2" s="9" customFormat="1" ht="13.5">
      <c r="A1257" s="35" t="s">
        <v>1104</v>
      </c>
      <c r="B1257" s="27">
        <v>0</v>
      </c>
    </row>
    <row r="1258" spans="1:2" s="9" customFormat="1" ht="13.5">
      <c r="A1258" s="24" t="s">
        <v>1682</v>
      </c>
      <c r="B1258" s="27">
        <f>SUM(B1259:B1259)</f>
        <v>65</v>
      </c>
    </row>
    <row r="1259" spans="1:2" s="9" customFormat="1" ht="13.5">
      <c r="A1259" s="24" t="s">
        <v>1108</v>
      </c>
      <c r="B1259" s="27">
        <v>65</v>
      </c>
    </row>
    <row r="1260" spans="1:2" s="9" customFormat="1" ht="14.25">
      <c r="A1260" s="24" t="s">
        <v>1683</v>
      </c>
      <c r="B1260" s="23">
        <f>SUM(B1261,B1262)</f>
        <v>0</v>
      </c>
    </row>
    <row r="1261" spans="1:2" s="9" customFormat="1" ht="14.25">
      <c r="A1261" s="24" t="s">
        <v>1684</v>
      </c>
      <c r="B1261" s="23">
        <v>0</v>
      </c>
    </row>
    <row r="1262" spans="1:2" s="9" customFormat="1" ht="14.25">
      <c r="A1262" s="24" t="s">
        <v>952</v>
      </c>
      <c r="B1262" s="23">
        <v>0</v>
      </c>
    </row>
    <row r="1263" spans="1:2" s="9" customFormat="1" ht="22.5" customHeight="1">
      <c r="A1263" s="15" t="s">
        <v>1685</v>
      </c>
      <c r="B1263" s="37">
        <f>SUM(B5,B234,B237,B249,B339,B390,B445,B502,B627,B697,B771,B790,B901,B965,B1029,B1049,B1079,B1089,B1133,B1153,B1196,B1251,B1252,B1258,B1260)</f>
        <v>270036</v>
      </c>
    </row>
    <row r="1265" ht="14.25">
      <c r="B1265" s="38"/>
    </row>
  </sheetData>
  <sheetProtection/>
  <mergeCells count="1">
    <mergeCell ref="A2:B2"/>
  </mergeCells>
  <printOptions horizontalCentered="1"/>
  <pageMargins left="0.7480314960629921" right="0.7480314960629921" top="0.9842519685039371" bottom="0.9842519685039371" header="0.5118110236220472" footer="0.5118110236220472"/>
  <pageSetup orientation="portrait" paperSize="9"/>
</worksheet>
</file>

<file path=xl/worksheets/sheet14.xml><?xml version="1.0" encoding="utf-8"?>
<worksheet xmlns="http://schemas.openxmlformats.org/spreadsheetml/2006/main" xmlns:r="http://schemas.openxmlformats.org/officeDocument/2006/relationships">
  <sheetPr>
    <tabColor indexed="13"/>
    <pageSetUpPr fitToPage="1"/>
  </sheetPr>
  <dimension ref="A1:D40"/>
  <sheetViews>
    <sheetView showGridLines="0" zoomScalePageLayoutView="0" workbookViewId="0" topLeftCell="A1">
      <pane ySplit="1" topLeftCell="A12" activePane="bottomLeft" state="frozen"/>
      <selection pane="topLeft" activeCell="A1" sqref="A1"/>
      <selection pane="bottomLeft" activeCell="C5" sqref="C5"/>
    </sheetView>
  </sheetViews>
  <sheetFormatPr defaultColWidth="9.00390625" defaultRowHeight="14.25"/>
  <cols>
    <col min="1" max="1" width="42.25390625" style="0" customWidth="1"/>
    <col min="2" max="2" width="10.875" style="2" customWidth="1"/>
    <col min="3" max="3" width="37.25390625" style="0" customWidth="1"/>
    <col min="4" max="4" width="10.625" style="2" customWidth="1"/>
  </cols>
  <sheetData>
    <row r="1" ht="14.25">
      <c r="A1" s="3" t="s">
        <v>1686</v>
      </c>
    </row>
    <row r="2" spans="1:4" ht="30.75" customHeight="1">
      <c r="A2" s="77" t="s">
        <v>1687</v>
      </c>
      <c r="B2" s="77"/>
      <c r="C2" s="77"/>
      <c r="D2" s="77"/>
    </row>
    <row r="3" spans="2:4" s="1" customFormat="1" ht="19.5" customHeight="1">
      <c r="B3" s="4"/>
      <c r="C3" s="83" t="s">
        <v>1688</v>
      </c>
      <c r="D3" s="83"/>
    </row>
    <row r="4" spans="1:4" s="1" customFormat="1" ht="19.5" customHeight="1">
      <c r="A4" s="5" t="s">
        <v>9</v>
      </c>
      <c r="B4" s="5" t="s">
        <v>1382</v>
      </c>
      <c r="C4" s="5" t="s">
        <v>69</v>
      </c>
      <c r="D4" s="5" t="s">
        <v>1382</v>
      </c>
    </row>
    <row r="5" spans="1:4" s="1" customFormat="1" ht="19.5" customHeight="1">
      <c r="A5" s="6" t="s">
        <v>1689</v>
      </c>
      <c r="B5" s="5">
        <v>0</v>
      </c>
      <c r="C5" s="6" t="s">
        <v>1690</v>
      </c>
      <c r="D5" s="5">
        <v>0</v>
      </c>
    </row>
    <row r="6" spans="1:4" s="1" customFormat="1" ht="19.5" customHeight="1">
      <c r="A6" s="6" t="s">
        <v>1691</v>
      </c>
      <c r="B6" s="5">
        <v>0</v>
      </c>
      <c r="C6" s="6" t="s">
        <v>1692</v>
      </c>
      <c r="D6" s="5">
        <v>0</v>
      </c>
    </row>
    <row r="7" spans="1:4" s="1" customFormat="1" ht="19.5" customHeight="1">
      <c r="A7" s="6" t="s">
        <v>1693</v>
      </c>
      <c r="B7" s="5">
        <v>0</v>
      </c>
      <c r="C7" s="6" t="s">
        <v>1694</v>
      </c>
      <c r="D7" s="5">
        <v>0</v>
      </c>
    </row>
    <row r="8" spans="1:4" s="1" customFormat="1" ht="19.5" customHeight="1">
      <c r="A8" s="6" t="s">
        <v>1695</v>
      </c>
      <c r="B8" s="5">
        <v>0</v>
      </c>
      <c r="C8" s="6" t="s">
        <v>1696</v>
      </c>
      <c r="D8" s="5">
        <f>D9+D16+D19+D20+D22</f>
        <v>66769</v>
      </c>
    </row>
    <row r="9" spans="1:4" s="1" customFormat="1" ht="19.5" customHeight="1">
      <c r="A9" s="6" t="s">
        <v>1697</v>
      </c>
      <c r="B9" s="5">
        <v>2500</v>
      </c>
      <c r="C9" s="6" t="s">
        <v>1190</v>
      </c>
      <c r="D9" s="5">
        <f>SUM(D10:D15)</f>
        <v>62269</v>
      </c>
    </row>
    <row r="10" spans="1:4" s="1" customFormat="1" ht="19.5" customHeight="1">
      <c r="A10" s="6" t="s">
        <v>1698</v>
      </c>
      <c r="B10" s="5">
        <v>100</v>
      </c>
      <c r="C10" s="6" t="s">
        <v>1191</v>
      </c>
      <c r="D10" s="5">
        <f>2749+48431</f>
        <v>51180</v>
      </c>
    </row>
    <row r="11" spans="1:4" s="1" customFormat="1" ht="19.5" customHeight="1">
      <c r="A11" s="6" t="s">
        <v>1699</v>
      </c>
      <c r="B11" s="5">
        <f>SUM(B12:B16)</f>
        <v>85500</v>
      </c>
      <c r="C11" s="6" t="s">
        <v>1192</v>
      </c>
      <c r="D11" s="5">
        <v>1000</v>
      </c>
    </row>
    <row r="12" spans="1:4" s="1" customFormat="1" ht="19.5" customHeight="1">
      <c r="A12" s="6" t="s">
        <v>1700</v>
      </c>
      <c r="B12" s="5">
        <v>75000</v>
      </c>
      <c r="C12" s="6" t="s">
        <v>1193</v>
      </c>
      <c r="D12" s="5">
        <v>4850</v>
      </c>
    </row>
    <row r="13" spans="1:4" s="1" customFormat="1" ht="19.5" customHeight="1">
      <c r="A13" s="6" t="s">
        <v>1701</v>
      </c>
      <c r="B13" s="5">
        <v>3000</v>
      </c>
      <c r="C13" s="6" t="s">
        <v>1195</v>
      </c>
      <c r="D13" s="5">
        <f>6000-1011</f>
        <v>4989</v>
      </c>
    </row>
    <row r="14" spans="1:4" s="1" customFormat="1" ht="19.5" customHeight="1">
      <c r="A14" s="6" t="s">
        <v>1702</v>
      </c>
      <c r="B14" s="5">
        <v>5000</v>
      </c>
      <c r="C14" s="6" t="s">
        <v>1196</v>
      </c>
      <c r="D14" s="5">
        <v>200</v>
      </c>
    </row>
    <row r="15" spans="1:4" s="1" customFormat="1" ht="19.5" customHeight="1">
      <c r="A15" s="6" t="s">
        <v>1703</v>
      </c>
      <c r="B15" s="5">
        <v>-500</v>
      </c>
      <c r="C15" s="6" t="s">
        <v>1200</v>
      </c>
      <c r="D15" s="5">
        <v>50</v>
      </c>
    </row>
    <row r="16" spans="1:4" s="1" customFormat="1" ht="19.5" customHeight="1">
      <c r="A16" s="6" t="s">
        <v>1704</v>
      </c>
      <c r="B16" s="5">
        <v>3000</v>
      </c>
      <c r="C16" s="6" t="s">
        <v>1202</v>
      </c>
      <c r="D16" s="5">
        <f>SUM(D17:D18)</f>
        <v>2500</v>
      </c>
    </row>
    <row r="17" spans="1:4" s="1" customFormat="1" ht="19.5" customHeight="1">
      <c r="A17" s="6" t="s">
        <v>1705</v>
      </c>
      <c r="B17" s="5">
        <v>0</v>
      </c>
      <c r="C17" s="6" t="s">
        <v>1191</v>
      </c>
      <c r="D17" s="5">
        <v>2000</v>
      </c>
    </row>
    <row r="18" spans="1:4" s="1" customFormat="1" ht="19.5" customHeight="1">
      <c r="A18" s="6" t="s">
        <v>1706</v>
      </c>
      <c r="B18" s="5">
        <v>0</v>
      </c>
      <c r="C18" s="6" t="s">
        <v>1192</v>
      </c>
      <c r="D18" s="5">
        <v>500</v>
      </c>
    </row>
    <row r="19" spans="1:4" s="1" customFormat="1" ht="19.5" customHeight="1">
      <c r="A19" s="6" t="s">
        <v>1707</v>
      </c>
      <c r="B19" s="5">
        <v>1500</v>
      </c>
      <c r="C19" s="6" t="s">
        <v>1204</v>
      </c>
      <c r="D19" s="5">
        <v>100</v>
      </c>
    </row>
    <row r="20" spans="1:4" s="1" customFormat="1" ht="19.5" customHeight="1">
      <c r="A20" s="6" t="s">
        <v>1708</v>
      </c>
      <c r="B20" s="5">
        <v>0</v>
      </c>
      <c r="C20" s="6" t="s">
        <v>1205</v>
      </c>
      <c r="D20" s="5">
        <f>SUM(D21:D21)</f>
        <v>1500</v>
      </c>
    </row>
    <row r="21" spans="1:4" s="1" customFormat="1" ht="19.5" customHeight="1">
      <c r="A21" s="6" t="s">
        <v>1709</v>
      </c>
      <c r="B21" s="5">
        <v>0</v>
      </c>
      <c r="C21" s="6" t="s">
        <v>1206</v>
      </c>
      <c r="D21" s="5">
        <v>1500</v>
      </c>
    </row>
    <row r="22" spans="1:4" s="1" customFormat="1" ht="19.5" customHeight="1">
      <c r="A22" s="6" t="s">
        <v>1710</v>
      </c>
      <c r="B22" s="5">
        <v>0</v>
      </c>
      <c r="C22" s="6" t="s">
        <v>1711</v>
      </c>
      <c r="D22" s="5">
        <f>SUM(D23:D23)</f>
        <v>400</v>
      </c>
    </row>
    <row r="23" spans="1:4" s="1" customFormat="1" ht="19.5" customHeight="1">
      <c r="A23" s="6" t="s">
        <v>1712</v>
      </c>
      <c r="B23" s="5">
        <v>400</v>
      </c>
      <c r="C23" s="6" t="s">
        <v>1212</v>
      </c>
      <c r="D23" s="5">
        <v>400</v>
      </c>
    </row>
    <row r="24" spans="1:4" s="1" customFormat="1" ht="19.5" customHeight="1">
      <c r="A24" s="6" t="s">
        <v>1713</v>
      </c>
      <c r="B24" s="5">
        <v>0</v>
      </c>
      <c r="C24" s="6" t="s">
        <v>1714</v>
      </c>
      <c r="D24" s="5">
        <v>0</v>
      </c>
    </row>
    <row r="25" spans="1:4" s="1" customFormat="1" ht="19.5" customHeight="1">
      <c r="A25" s="6" t="s">
        <v>1715</v>
      </c>
      <c r="B25" s="5">
        <v>0</v>
      </c>
      <c r="C25" s="6" t="s">
        <v>1716</v>
      </c>
      <c r="D25" s="5">
        <v>0</v>
      </c>
    </row>
    <row r="26" spans="1:4" s="1" customFormat="1" ht="19.5" customHeight="1">
      <c r="A26" s="6" t="s">
        <v>1717</v>
      </c>
      <c r="B26" s="5">
        <v>0</v>
      </c>
      <c r="C26" s="6" t="s">
        <v>1718</v>
      </c>
      <c r="D26" s="5">
        <v>0</v>
      </c>
    </row>
    <row r="27" spans="1:4" s="1" customFormat="1" ht="19.5" customHeight="1">
      <c r="A27" s="5" t="s">
        <v>1719</v>
      </c>
      <c r="B27" s="5" t="s">
        <v>1719</v>
      </c>
      <c r="C27" s="6" t="s">
        <v>1720</v>
      </c>
      <c r="D27" s="5">
        <v>0</v>
      </c>
    </row>
    <row r="28" spans="1:4" s="1" customFormat="1" ht="19.5" customHeight="1">
      <c r="A28" s="5" t="s">
        <v>1719</v>
      </c>
      <c r="B28" s="5" t="s">
        <v>1719</v>
      </c>
      <c r="C28" s="6" t="s">
        <v>1721</v>
      </c>
      <c r="D28" s="5">
        <f>SUM(D29:D29)</f>
        <v>7831</v>
      </c>
    </row>
    <row r="29" spans="1:4" s="1" customFormat="1" ht="19.5" customHeight="1">
      <c r="A29" s="5" t="s">
        <v>1719</v>
      </c>
      <c r="B29" s="5" t="s">
        <v>1719</v>
      </c>
      <c r="C29" s="6" t="s">
        <v>1330</v>
      </c>
      <c r="D29" s="5">
        <v>7831</v>
      </c>
    </row>
    <row r="30" spans="1:4" s="1" customFormat="1" ht="19.5" customHeight="1">
      <c r="A30" s="5" t="s">
        <v>1719</v>
      </c>
      <c r="B30" s="5" t="s">
        <v>1719</v>
      </c>
      <c r="C30" s="6" t="s">
        <v>1722</v>
      </c>
      <c r="D30" s="5">
        <v>0</v>
      </c>
    </row>
    <row r="31" spans="1:4" s="1" customFormat="1" ht="19.5" customHeight="1">
      <c r="A31" s="6" t="s">
        <v>1723</v>
      </c>
      <c r="B31" s="5">
        <f>SUM(B5:B11,B17:B18,B19:B24,B25:B26)</f>
        <v>90000</v>
      </c>
      <c r="C31" s="6" t="s">
        <v>1685</v>
      </c>
      <c r="D31" s="5">
        <f>D5+D6+D7+D8+D24+D25+D26+D27+D28+D30</f>
        <v>74600</v>
      </c>
    </row>
    <row r="32" spans="1:4" s="1" customFormat="1" ht="19.5" customHeight="1">
      <c r="A32" s="6" t="s">
        <v>1724</v>
      </c>
      <c r="B32" s="5">
        <f>B33+B36+B37+B38+B39</f>
        <v>1424</v>
      </c>
      <c r="C32" s="6" t="s">
        <v>1725</v>
      </c>
      <c r="D32" s="5">
        <f>D33+D36+D37+D38+D39</f>
        <v>16824</v>
      </c>
    </row>
    <row r="33" spans="1:4" s="1" customFormat="1" ht="19.5" customHeight="1">
      <c r="A33" s="6" t="s">
        <v>1726</v>
      </c>
      <c r="B33" s="5">
        <f>B34+B35</f>
        <v>1424</v>
      </c>
      <c r="C33" s="6" t="s">
        <v>1727</v>
      </c>
      <c r="D33" s="5">
        <f>D34+D35</f>
        <v>1424</v>
      </c>
    </row>
    <row r="34" spans="1:4" s="1" customFormat="1" ht="19.5" customHeight="1">
      <c r="A34" s="6" t="s">
        <v>1728</v>
      </c>
      <c r="B34" s="5">
        <v>1424</v>
      </c>
      <c r="C34" s="6" t="s">
        <v>1729</v>
      </c>
      <c r="D34" s="5">
        <v>1424</v>
      </c>
    </row>
    <row r="35" spans="1:4" s="1" customFormat="1" ht="19.5" customHeight="1">
      <c r="A35" s="6" t="s">
        <v>1730</v>
      </c>
      <c r="B35" s="5">
        <v>0</v>
      </c>
      <c r="C35" s="6" t="s">
        <v>1731</v>
      </c>
      <c r="D35" s="5">
        <v>0</v>
      </c>
    </row>
    <row r="36" spans="1:4" s="1" customFormat="1" ht="19.5" customHeight="1">
      <c r="A36" s="6" t="s">
        <v>1732</v>
      </c>
      <c r="B36" s="5">
        <v>0</v>
      </c>
      <c r="C36" s="6" t="s">
        <v>1733</v>
      </c>
      <c r="D36" s="5">
        <v>0</v>
      </c>
    </row>
    <row r="37" spans="1:4" s="1" customFormat="1" ht="19.5" customHeight="1">
      <c r="A37" s="6" t="s">
        <v>1734</v>
      </c>
      <c r="B37" s="5">
        <v>0</v>
      </c>
      <c r="C37" s="6" t="s">
        <v>1735</v>
      </c>
      <c r="D37" s="5">
        <v>15400</v>
      </c>
    </row>
    <row r="38" spans="1:4" s="1" customFormat="1" ht="19.5" customHeight="1">
      <c r="A38" s="6" t="s">
        <v>1736</v>
      </c>
      <c r="B38" s="5">
        <v>0</v>
      </c>
      <c r="C38" s="6" t="s">
        <v>1737</v>
      </c>
      <c r="D38" s="5">
        <v>0</v>
      </c>
    </row>
    <row r="39" spans="1:4" s="1" customFormat="1" ht="19.5" customHeight="1">
      <c r="A39" s="6" t="s">
        <v>1738</v>
      </c>
      <c r="B39" s="5">
        <v>0</v>
      </c>
      <c r="C39" s="6" t="s">
        <v>1739</v>
      </c>
      <c r="D39" s="5">
        <v>0</v>
      </c>
    </row>
    <row r="40" spans="1:4" s="1" customFormat="1" ht="28.5" customHeight="1">
      <c r="A40" s="5" t="s">
        <v>1496</v>
      </c>
      <c r="B40" s="5">
        <f>B31+B32</f>
        <v>91424</v>
      </c>
      <c r="C40" s="5" t="s">
        <v>1740</v>
      </c>
      <c r="D40" s="5">
        <f>D31+D32</f>
        <v>91424</v>
      </c>
    </row>
  </sheetData>
  <sheetProtection/>
  <mergeCells count="2">
    <mergeCell ref="A2:D2"/>
    <mergeCell ref="C3:D3"/>
  </mergeCells>
  <printOptions horizontalCentered="1"/>
  <pageMargins left="0.7480314960629921" right="0.7480314960629921" top="0.9842519685039371" bottom="0.9842519685039371" header="0.5118110236220472" footer="0.5118110236220472"/>
  <pageSetup fitToHeight="0" fitToWidth="1" horizontalDpi="600" verticalDpi="600" orientation="portrait" paperSize="9" scale="80"/>
</worksheet>
</file>

<file path=xl/worksheets/sheet15.xml><?xml version="1.0" encoding="utf-8"?>
<worksheet xmlns="http://schemas.openxmlformats.org/spreadsheetml/2006/main" xmlns:r="http://schemas.openxmlformats.org/officeDocument/2006/relationships">
  <sheetPr>
    <tabColor indexed="13"/>
    <pageSetUpPr fitToPage="1"/>
  </sheetPr>
  <dimension ref="A1:D28"/>
  <sheetViews>
    <sheetView zoomScalePageLayoutView="0" workbookViewId="0" topLeftCell="A1">
      <selection activeCell="C5" sqref="C5"/>
    </sheetView>
  </sheetViews>
  <sheetFormatPr defaultColWidth="9.00390625" defaultRowHeight="14.25"/>
  <cols>
    <col min="1" max="1" width="42.25390625" style="0" customWidth="1"/>
    <col min="2" max="2" width="8.125" style="2" customWidth="1"/>
    <col min="3" max="3" width="32.625" style="0" customWidth="1"/>
    <col min="4" max="4" width="7.75390625" style="2" customWidth="1"/>
  </cols>
  <sheetData>
    <row r="1" ht="14.25">
      <c r="A1" s="3" t="s">
        <v>1741</v>
      </c>
    </row>
    <row r="2" spans="1:4" ht="28.5" customHeight="1">
      <c r="A2" s="77" t="s">
        <v>1742</v>
      </c>
      <c r="B2" s="77"/>
      <c r="C2" s="77"/>
      <c r="D2" s="77"/>
    </row>
    <row r="3" spans="2:4" s="1" customFormat="1" ht="18.75" customHeight="1">
      <c r="B3" s="4"/>
      <c r="C3" s="79" t="s">
        <v>8</v>
      </c>
      <c r="D3" s="79"/>
    </row>
    <row r="4" spans="1:4" s="1" customFormat="1" ht="24" customHeight="1">
      <c r="A4" s="5" t="s">
        <v>9</v>
      </c>
      <c r="B4" s="5" t="s">
        <v>1382</v>
      </c>
      <c r="C4" s="5" t="s">
        <v>69</v>
      </c>
      <c r="D4" s="5" t="s">
        <v>1382</v>
      </c>
    </row>
    <row r="5" spans="1:4" s="1" customFormat="1" ht="24.75" customHeight="1">
      <c r="A5" s="6" t="s">
        <v>1384</v>
      </c>
      <c r="B5" s="5">
        <f>SUM(B6:B12)</f>
        <v>155</v>
      </c>
      <c r="C5" s="6" t="s">
        <v>1410</v>
      </c>
      <c r="D5" s="5">
        <v>0</v>
      </c>
    </row>
    <row r="6" spans="1:4" s="1" customFormat="1" ht="24.75" customHeight="1">
      <c r="A6" s="6" t="s">
        <v>1385</v>
      </c>
      <c r="B6" s="5">
        <v>0</v>
      </c>
      <c r="C6" s="6" t="s">
        <v>1411</v>
      </c>
      <c r="D6" s="5">
        <v>0</v>
      </c>
    </row>
    <row r="7" spans="1:4" s="1" customFormat="1" ht="24.75" customHeight="1">
      <c r="A7" s="6" t="s">
        <v>1386</v>
      </c>
      <c r="B7" s="5">
        <v>0</v>
      </c>
      <c r="C7" s="6" t="s">
        <v>1743</v>
      </c>
      <c r="D7" s="5">
        <v>0</v>
      </c>
    </row>
    <row r="8" spans="1:4" s="1" customFormat="1" ht="24.75" customHeight="1">
      <c r="A8" s="6" t="s">
        <v>1387</v>
      </c>
      <c r="B8" s="5">
        <v>0</v>
      </c>
      <c r="C8" s="6" t="s">
        <v>1744</v>
      </c>
      <c r="D8" s="5">
        <v>0</v>
      </c>
    </row>
    <row r="9" spans="1:4" s="1" customFormat="1" ht="24.75" customHeight="1">
      <c r="A9" s="6" t="s">
        <v>1388</v>
      </c>
      <c r="B9" s="5">
        <v>0</v>
      </c>
      <c r="C9" s="6" t="s">
        <v>1745</v>
      </c>
      <c r="D9" s="5">
        <v>0</v>
      </c>
    </row>
    <row r="10" spans="1:4" s="1" customFormat="1" ht="24.75" customHeight="1">
      <c r="A10" s="6" t="s">
        <v>1389</v>
      </c>
      <c r="B10" s="5">
        <v>0</v>
      </c>
      <c r="C10" s="6" t="s">
        <v>1415</v>
      </c>
      <c r="D10" s="5">
        <v>0</v>
      </c>
    </row>
    <row r="11" spans="1:4" s="1" customFormat="1" ht="24.75" customHeight="1">
      <c r="A11" s="6" t="s">
        <v>1390</v>
      </c>
      <c r="B11" s="5">
        <v>0</v>
      </c>
      <c r="C11" s="6" t="s">
        <v>1416</v>
      </c>
      <c r="D11" s="5">
        <v>0</v>
      </c>
    </row>
    <row r="12" spans="1:4" s="1" customFormat="1" ht="24.75" customHeight="1">
      <c r="A12" s="6" t="s">
        <v>1391</v>
      </c>
      <c r="B12" s="5">
        <v>155</v>
      </c>
      <c r="C12" s="6" t="s">
        <v>1417</v>
      </c>
      <c r="D12" s="5">
        <v>0</v>
      </c>
    </row>
    <row r="13" spans="1:4" s="1" customFormat="1" ht="24.75" customHeight="1">
      <c r="A13" s="6" t="s">
        <v>1392</v>
      </c>
      <c r="B13" s="5">
        <f>SUM(B14:B16)</f>
        <v>0</v>
      </c>
      <c r="C13" s="6" t="s">
        <v>1418</v>
      </c>
      <c r="D13" s="5">
        <v>0</v>
      </c>
    </row>
    <row r="14" spans="1:4" s="1" customFormat="1" ht="24.75" customHeight="1">
      <c r="A14" s="6" t="s">
        <v>1393</v>
      </c>
      <c r="B14" s="5">
        <v>0</v>
      </c>
      <c r="C14" s="6" t="s">
        <v>1419</v>
      </c>
      <c r="D14" s="5">
        <v>0</v>
      </c>
    </row>
    <row r="15" spans="1:4" s="1" customFormat="1" ht="24.75" customHeight="1">
      <c r="A15" s="6" t="s">
        <v>1394</v>
      </c>
      <c r="B15" s="5">
        <v>0</v>
      </c>
      <c r="C15" s="6" t="s">
        <v>1420</v>
      </c>
      <c r="D15" s="5">
        <v>0</v>
      </c>
    </row>
    <row r="16" spans="1:4" s="1" customFormat="1" ht="24.75" customHeight="1">
      <c r="A16" s="6" t="s">
        <v>1395</v>
      </c>
      <c r="B16" s="5">
        <v>0</v>
      </c>
      <c r="C16" s="6" t="s">
        <v>1421</v>
      </c>
      <c r="D16" s="5">
        <f>D17</f>
        <v>117</v>
      </c>
    </row>
    <row r="17" spans="1:4" s="1" customFormat="1" ht="24.75" customHeight="1">
      <c r="A17" s="6" t="s">
        <v>1396</v>
      </c>
      <c r="B17" s="5">
        <v>0</v>
      </c>
      <c r="C17" s="6" t="s">
        <v>1413</v>
      </c>
      <c r="D17" s="5">
        <v>117</v>
      </c>
    </row>
    <row r="18" spans="1:4" s="1" customFormat="1" ht="24.75" customHeight="1">
      <c r="A18" s="6" t="s">
        <v>1397</v>
      </c>
      <c r="B18" s="5">
        <v>0</v>
      </c>
      <c r="C18" s="6" t="s">
        <v>1422</v>
      </c>
      <c r="D18" s="5">
        <v>0</v>
      </c>
    </row>
    <row r="19" spans="1:4" s="1" customFormat="1" ht="24.75" customHeight="1">
      <c r="A19" s="6" t="s">
        <v>1398</v>
      </c>
      <c r="B19" s="5">
        <v>0</v>
      </c>
      <c r="C19" s="6" t="s">
        <v>1423</v>
      </c>
      <c r="D19" s="5">
        <v>0</v>
      </c>
    </row>
    <row r="20" spans="1:4" s="1" customFormat="1" ht="24.75" customHeight="1">
      <c r="A20" s="6" t="s">
        <v>1399</v>
      </c>
      <c r="B20" s="5">
        <v>0</v>
      </c>
      <c r="C20" s="6" t="s">
        <v>1424</v>
      </c>
      <c r="D20" s="5">
        <v>0</v>
      </c>
    </row>
    <row r="21" spans="1:4" s="1" customFormat="1" ht="24.75" customHeight="1">
      <c r="A21" s="6" t="s">
        <v>1400</v>
      </c>
      <c r="B21" s="5">
        <v>0</v>
      </c>
      <c r="C21" s="6" t="s">
        <v>1746</v>
      </c>
      <c r="D21" s="5">
        <v>0</v>
      </c>
    </row>
    <row r="22" spans="1:4" s="1" customFormat="1" ht="24.75" customHeight="1">
      <c r="A22" s="6" t="s">
        <v>1401</v>
      </c>
      <c r="B22" s="5">
        <v>0</v>
      </c>
      <c r="C22" s="6" t="s">
        <v>1121</v>
      </c>
      <c r="D22" s="5">
        <f>SUM(D23)</f>
        <v>38</v>
      </c>
    </row>
    <row r="23" spans="1:4" s="1" customFormat="1" ht="24.75" customHeight="1">
      <c r="A23" s="6" t="s">
        <v>1402</v>
      </c>
      <c r="B23" s="5">
        <v>0</v>
      </c>
      <c r="C23" s="6" t="s">
        <v>1747</v>
      </c>
      <c r="D23" s="5">
        <v>38</v>
      </c>
    </row>
    <row r="24" spans="1:4" s="1" customFormat="1" ht="24.75" customHeight="1">
      <c r="A24" s="6" t="s">
        <v>1403</v>
      </c>
      <c r="B24" s="5">
        <v>0</v>
      </c>
      <c r="C24" s="5" t="s">
        <v>1719</v>
      </c>
      <c r="D24" s="5" t="s">
        <v>1719</v>
      </c>
    </row>
    <row r="25" spans="1:4" s="1" customFormat="1" ht="24.75" customHeight="1">
      <c r="A25" s="6" t="s">
        <v>1404</v>
      </c>
      <c r="B25" s="5">
        <v>0</v>
      </c>
      <c r="C25" s="5" t="s">
        <v>1719</v>
      </c>
      <c r="D25" s="5" t="s">
        <v>1719</v>
      </c>
    </row>
    <row r="26" spans="1:4" s="1" customFormat="1" ht="24.75" customHeight="1">
      <c r="A26" s="6" t="s">
        <v>1748</v>
      </c>
      <c r="B26" s="5">
        <v>0</v>
      </c>
      <c r="C26" s="5" t="s">
        <v>1719</v>
      </c>
      <c r="D26" s="5" t="s">
        <v>1719</v>
      </c>
    </row>
    <row r="27" spans="1:4" s="1" customFormat="1" ht="24.75" customHeight="1">
      <c r="A27" s="6" t="s">
        <v>1405</v>
      </c>
      <c r="B27" s="5">
        <v>0</v>
      </c>
      <c r="C27" s="5" t="s">
        <v>1719</v>
      </c>
      <c r="D27" s="5" t="s">
        <v>1719</v>
      </c>
    </row>
    <row r="28" spans="1:4" s="1" customFormat="1" ht="24.75" customHeight="1">
      <c r="A28" s="5" t="s">
        <v>1406</v>
      </c>
      <c r="B28" s="5">
        <f>SUM(B5,B13,B17,B21,B25,B27)</f>
        <v>155</v>
      </c>
      <c r="C28" s="5" t="s">
        <v>1426</v>
      </c>
      <c r="D28" s="5">
        <f>SUM(D5,D10:D16,D18,D19,D20,D22)</f>
        <v>155</v>
      </c>
    </row>
  </sheetData>
  <sheetProtection/>
  <mergeCells count="2">
    <mergeCell ref="A2:D2"/>
    <mergeCell ref="C3:D3"/>
  </mergeCells>
  <printOptions horizontalCentered="1"/>
  <pageMargins left="0.7480314960629921" right="0.7480314960629921" top="0.9842519685039371" bottom="0.9842519685039371" header="0.5118110236220472" footer="0.5118110236220472"/>
  <pageSetup fitToHeight="0" fitToWidth="1" horizontalDpi="600" verticalDpi="600" orientation="portrait" paperSize="9" scale="89"/>
</worksheet>
</file>

<file path=xl/worksheets/sheet16.xml><?xml version="1.0" encoding="utf-8"?>
<worksheet xmlns="http://schemas.openxmlformats.org/spreadsheetml/2006/main" xmlns:r="http://schemas.openxmlformats.org/officeDocument/2006/relationships">
  <sheetPr>
    <tabColor indexed="13"/>
  </sheetPr>
  <dimension ref="A1:D19"/>
  <sheetViews>
    <sheetView zoomScalePageLayoutView="0" workbookViewId="0" topLeftCell="A1">
      <selection activeCell="C5" sqref="C5"/>
    </sheetView>
  </sheetViews>
  <sheetFormatPr defaultColWidth="9.00390625" defaultRowHeight="14.25"/>
  <cols>
    <col min="1" max="1" width="30.75390625" style="0" customWidth="1"/>
    <col min="2" max="2" width="11.625" style="2" bestFit="1" customWidth="1"/>
    <col min="3" max="3" width="24.00390625" style="0" customWidth="1"/>
    <col min="4" max="4" width="11.625" style="2" bestFit="1" customWidth="1"/>
  </cols>
  <sheetData>
    <row r="1" ht="15.75" customHeight="1">
      <c r="A1" s="3" t="s">
        <v>1749</v>
      </c>
    </row>
    <row r="2" spans="1:4" ht="27" customHeight="1">
      <c r="A2" s="77" t="s">
        <v>1750</v>
      </c>
      <c r="B2" s="77"/>
      <c r="C2" s="77"/>
      <c r="D2" s="77"/>
    </row>
    <row r="3" spans="2:4" s="1" customFormat="1" ht="18" customHeight="1">
      <c r="B3" s="4"/>
      <c r="D3" s="4" t="s">
        <v>8</v>
      </c>
    </row>
    <row r="4" spans="1:4" s="1" customFormat="1" ht="27.75" customHeight="1">
      <c r="A4" s="5" t="s">
        <v>9</v>
      </c>
      <c r="B4" s="5" t="s">
        <v>1531</v>
      </c>
      <c r="C4" s="5" t="s">
        <v>69</v>
      </c>
      <c r="D4" s="5" t="s">
        <v>1531</v>
      </c>
    </row>
    <row r="5" spans="1:4" s="1" customFormat="1" ht="27" customHeight="1">
      <c r="A5" s="6" t="s">
        <v>1429</v>
      </c>
      <c r="B5" s="5">
        <v>3068</v>
      </c>
      <c r="C5" s="6" t="s">
        <v>1446</v>
      </c>
      <c r="D5" s="5">
        <v>10747</v>
      </c>
    </row>
    <row r="6" spans="1:4" s="1" customFormat="1" ht="27" customHeight="1">
      <c r="A6" s="6" t="s">
        <v>1751</v>
      </c>
      <c r="B6" s="5">
        <v>11816</v>
      </c>
      <c r="C6" s="6" t="s">
        <v>1447</v>
      </c>
      <c r="D6" s="5">
        <v>1465</v>
      </c>
    </row>
    <row r="7" spans="1:4" s="1" customFormat="1" ht="27" customHeight="1">
      <c r="A7" s="6" t="s">
        <v>1752</v>
      </c>
      <c r="B7" s="5">
        <v>10978</v>
      </c>
      <c r="C7" s="6" t="s">
        <v>1448</v>
      </c>
      <c r="D7" s="5">
        <v>320</v>
      </c>
    </row>
    <row r="8" spans="1:4" s="1" customFormat="1" ht="27" customHeight="1">
      <c r="A8" s="6" t="s">
        <v>1753</v>
      </c>
      <c r="B8" s="5">
        <v>478</v>
      </c>
      <c r="C8" s="6" t="s">
        <v>1449</v>
      </c>
      <c r="D8" s="5">
        <v>0</v>
      </c>
    </row>
    <row r="9" spans="1:4" s="1" customFormat="1" ht="27" customHeight="1">
      <c r="A9" s="6" t="s">
        <v>1431</v>
      </c>
      <c r="B9" s="5">
        <v>280</v>
      </c>
      <c r="C9" s="6" t="s">
        <v>1450</v>
      </c>
      <c r="D9" s="5">
        <v>1</v>
      </c>
    </row>
    <row r="10" spans="1:4" s="1" customFormat="1" ht="27" customHeight="1">
      <c r="A10" s="6" t="s">
        <v>1754</v>
      </c>
      <c r="B10" s="5">
        <v>0</v>
      </c>
      <c r="C10" s="6" t="s">
        <v>1451</v>
      </c>
      <c r="D10" s="5">
        <f>SUM(D5:D9)</f>
        <v>12533</v>
      </c>
    </row>
    <row r="11" spans="1:4" s="1" customFormat="1" ht="27" customHeight="1">
      <c r="A11" s="6" t="s">
        <v>1435</v>
      </c>
      <c r="B11" s="5">
        <v>346</v>
      </c>
      <c r="C11" s="6" t="s">
        <v>1452</v>
      </c>
      <c r="D11" s="5">
        <v>0</v>
      </c>
    </row>
    <row r="12" spans="1:4" s="1" customFormat="1" ht="27" customHeight="1">
      <c r="A12" s="6" t="s">
        <v>1436</v>
      </c>
      <c r="B12" s="5">
        <v>95</v>
      </c>
      <c r="C12" s="6" t="s">
        <v>1453</v>
      </c>
      <c r="D12" s="5">
        <v>0</v>
      </c>
    </row>
    <row r="13" spans="1:4" s="1" customFormat="1" ht="27" customHeight="1">
      <c r="A13" s="6" t="s">
        <v>1437</v>
      </c>
      <c r="B13" s="5">
        <v>12</v>
      </c>
      <c r="C13" s="6" t="s">
        <v>1454</v>
      </c>
      <c r="D13" s="5">
        <f>SUM(D10:D12)</f>
        <v>12533</v>
      </c>
    </row>
    <row r="14" spans="1:4" s="1" customFormat="1" ht="27" customHeight="1">
      <c r="A14" s="6" t="s">
        <v>1438</v>
      </c>
      <c r="B14" s="5">
        <f>SUM(B5,B9,B10,B6,B12,B13,B11)</f>
        <v>15617</v>
      </c>
      <c r="C14" s="6" t="s">
        <v>1755</v>
      </c>
      <c r="D14" s="5">
        <v>25996</v>
      </c>
    </row>
    <row r="15" spans="1:4" s="1" customFormat="1" ht="27" customHeight="1">
      <c r="A15" s="6" t="s">
        <v>1439</v>
      </c>
      <c r="B15" s="5">
        <v>0</v>
      </c>
      <c r="C15" s="5" t="s">
        <v>1719</v>
      </c>
      <c r="D15" s="5" t="s">
        <v>1719</v>
      </c>
    </row>
    <row r="16" spans="1:4" s="1" customFormat="1" ht="27" customHeight="1">
      <c r="A16" s="6" t="s">
        <v>1440</v>
      </c>
      <c r="B16" s="5">
        <v>0</v>
      </c>
      <c r="C16" s="5" t="s">
        <v>1719</v>
      </c>
      <c r="D16" s="5" t="s">
        <v>1719</v>
      </c>
    </row>
    <row r="17" spans="1:4" s="1" customFormat="1" ht="27" customHeight="1">
      <c r="A17" s="6" t="s">
        <v>1441</v>
      </c>
      <c r="B17" s="5">
        <f>SUM(B14:B16)</f>
        <v>15617</v>
      </c>
      <c r="C17" s="5" t="s">
        <v>1719</v>
      </c>
      <c r="D17" s="5" t="s">
        <v>1719</v>
      </c>
    </row>
    <row r="18" spans="1:4" s="1" customFormat="1" ht="27" customHeight="1">
      <c r="A18" s="6" t="s">
        <v>1442</v>
      </c>
      <c r="B18" s="5">
        <v>22912</v>
      </c>
      <c r="C18" s="5" t="s">
        <v>1719</v>
      </c>
      <c r="D18" s="5" t="s">
        <v>1719</v>
      </c>
    </row>
    <row r="19" spans="1:4" s="1" customFormat="1" ht="27" customHeight="1">
      <c r="A19" s="5" t="s">
        <v>1443</v>
      </c>
      <c r="B19" s="5">
        <f>B17+B18</f>
        <v>38529</v>
      </c>
      <c r="C19" s="5" t="s">
        <v>1443</v>
      </c>
      <c r="D19" s="5">
        <f>SUM(D13:D14)</f>
        <v>38529</v>
      </c>
    </row>
  </sheetData>
  <sheetProtection/>
  <mergeCells count="1">
    <mergeCell ref="A2:D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indexed="13"/>
  </sheetPr>
  <dimension ref="A1:G17"/>
  <sheetViews>
    <sheetView tabSelected="1" zoomScaleSheetLayoutView="100" zoomScalePageLayoutView="0" workbookViewId="0" topLeftCell="B1">
      <selection activeCell="I10" sqref="I10"/>
    </sheetView>
  </sheetViews>
  <sheetFormatPr defaultColWidth="9.00390625" defaultRowHeight="14.25"/>
  <cols>
    <col min="1" max="1" width="9.00390625" style="10" hidden="1" customWidth="1"/>
    <col min="2" max="2" width="23.625" style="11" customWidth="1"/>
    <col min="3" max="3" width="16.125" style="10" bestFit="1" customWidth="1"/>
    <col min="4" max="4" width="18.375" style="10" hidden="1" customWidth="1"/>
    <col min="5" max="5" width="21.375" style="10" customWidth="1"/>
    <col min="6" max="6" width="10.75390625" style="10" customWidth="1"/>
    <col min="7" max="16384" width="9.00390625" style="10" customWidth="1"/>
  </cols>
  <sheetData>
    <row r="1" spans="1:2" ht="18" customHeight="1">
      <c r="A1" s="84" t="s">
        <v>1756</v>
      </c>
      <c r="B1" s="84"/>
    </row>
    <row r="2" spans="1:7" ht="35.25" customHeight="1">
      <c r="A2" s="85" t="s">
        <v>1757</v>
      </c>
      <c r="B2" s="86"/>
      <c r="C2" s="87"/>
      <c r="D2" s="88"/>
      <c r="E2" s="87"/>
      <c r="F2" s="87"/>
      <c r="G2" s="87"/>
    </row>
    <row r="3" spans="1:7" s="9" customFormat="1" ht="24.75" customHeight="1">
      <c r="A3" s="10"/>
      <c r="B3" s="12"/>
      <c r="D3" s="10"/>
      <c r="F3" s="89" t="s">
        <v>8</v>
      </c>
      <c r="G3" s="89"/>
    </row>
    <row r="4" spans="1:7" s="9" customFormat="1" ht="30" customHeight="1">
      <c r="A4" s="13" t="s">
        <v>1758</v>
      </c>
      <c r="B4" s="14" t="s">
        <v>1759</v>
      </c>
      <c r="C4" s="15" t="s">
        <v>1760</v>
      </c>
      <c r="D4" s="13" t="s">
        <v>1761</v>
      </c>
      <c r="E4" s="15" t="s">
        <v>1762</v>
      </c>
      <c r="F4" s="15" t="s">
        <v>10</v>
      </c>
      <c r="G4" s="15" t="s">
        <v>1460</v>
      </c>
    </row>
    <row r="5" spans="1:7" s="9" customFormat="1" ht="22.5" customHeight="1">
      <c r="A5" s="13"/>
      <c r="B5" s="90" t="s">
        <v>1763</v>
      </c>
      <c r="C5" s="91"/>
      <c r="D5" s="92"/>
      <c r="E5" s="93"/>
      <c r="F5" s="15">
        <f>SUBTOTAL(9,F6,F7,F8,F9,F10,F11,F12,F14,F13,F15,F16,F17)</f>
        <v>98816.18</v>
      </c>
      <c r="G5" s="15"/>
    </row>
    <row r="6" spans="1:7" s="9" customFormat="1" ht="27" customHeight="1">
      <c r="A6" s="13" t="s">
        <v>1764</v>
      </c>
      <c r="B6" s="14" t="s">
        <v>1765</v>
      </c>
      <c r="C6" s="15" t="s">
        <v>1766</v>
      </c>
      <c r="D6" s="13" t="s">
        <v>1767</v>
      </c>
      <c r="E6" s="15" t="s">
        <v>1468</v>
      </c>
      <c r="F6" s="15">
        <v>77929</v>
      </c>
      <c r="G6" s="15" t="s">
        <v>1768</v>
      </c>
    </row>
    <row r="7" spans="1:7" s="9" customFormat="1" ht="27" customHeight="1">
      <c r="A7" s="13" t="s">
        <v>1769</v>
      </c>
      <c r="B7" s="14" t="s">
        <v>1770</v>
      </c>
      <c r="C7" s="15" t="s">
        <v>1766</v>
      </c>
      <c r="D7" s="13" t="s">
        <v>1767</v>
      </c>
      <c r="E7" s="15" t="s">
        <v>1475</v>
      </c>
      <c r="F7" s="15">
        <v>2038</v>
      </c>
      <c r="G7" s="15" t="s">
        <v>1768</v>
      </c>
    </row>
    <row r="8" spans="1:7" s="9" customFormat="1" ht="27" customHeight="1">
      <c r="A8" s="13" t="s">
        <v>1771</v>
      </c>
      <c r="B8" s="14" t="s">
        <v>1772</v>
      </c>
      <c r="C8" s="15" t="s">
        <v>1766</v>
      </c>
      <c r="D8" s="13" t="s">
        <v>1767</v>
      </c>
      <c r="E8" s="15" t="s">
        <v>1483</v>
      </c>
      <c r="F8" s="15">
        <v>5049</v>
      </c>
      <c r="G8" s="15" t="s">
        <v>1768</v>
      </c>
    </row>
    <row r="9" spans="1:7" s="9" customFormat="1" ht="27" customHeight="1">
      <c r="A9" s="13" t="s">
        <v>1771</v>
      </c>
      <c r="B9" s="14" t="s">
        <v>1773</v>
      </c>
      <c r="C9" s="15" t="s">
        <v>1766</v>
      </c>
      <c r="D9" s="13" t="s">
        <v>1774</v>
      </c>
      <c r="E9" s="15" t="s">
        <v>1775</v>
      </c>
      <c r="F9" s="15">
        <v>336</v>
      </c>
      <c r="G9" s="15" t="s">
        <v>1768</v>
      </c>
    </row>
    <row r="10" spans="1:7" s="9" customFormat="1" ht="27" customHeight="1">
      <c r="A10" s="13" t="s">
        <v>1771</v>
      </c>
      <c r="B10" s="14" t="s">
        <v>1776</v>
      </c>
      <c r="C10" s="15" t="s">
        <v>1777</v>
      </c>
      <c r="D10" s="13" t="s">
        <v>1767</v>
      </c>
      <c r="E10" s="15" t="s">
        <v>1778</v>
      </c>
      <c r="F10" s="15">
        <f>555+833+36</f>
        <v>1424</v>
      </c>
      <c r="G10" s="15" t="s">
        <v>1768</v>
      </c>
    </row>
    <row r="11" spans="1:7" s="9" customFormat="1" ht="27" customHeight="1">
      <c r="A11" s="13" t="s">
        <v>1779</v>
      </c>
      <c r="B11" s="14" t="s">
        <v>1780</v>
      </c>
      <c r="C11" s="15" t="s">
        <v>1766</v>
      </c>
      <c r="D11" s="13" t="s">
        <v>1774</v>
      </c>
      <c r="E11" s="15" t="s">
        <v>1781</v>
      </c>
      <c r="F11" s="15">
        <v>793.88</v>
      </c>
      <c r="G11" s="15" t="s">
        <v>1768</v>
      </c>
    </row>
    <row r="12" spans="1:7" s="9" customFormat="1" ht="29.25" customHeight="1">
      <c r="A12" s="13" t="s">
        <v>1779</v>
      </c>
      <c r="B12" s="14" t="s">
        <v>1783</v>
      </c>
      <c r="C12" s="15" t="s">
        <v>1766</v>
      </c>
      <c r="D12" s="13" t="s">
        <v>1774</v>
      </c>
      <c r="E12" s="15" t="s">
        <v>1784</v>
      </c>
      <c r="F12" s="15">
        <v>320</v>
      </c>
      <c r="G12" s="15" t="s">
        <v>1768</v>
      </c>
    </row>
    <row r="13" spans="1:7" s="9" customFormat="1" ht="27.75" customHeight="1">
      <c r="A13" s="13" t="s">
        <v>1779</v>
      </c>
      <c r="B13" s="14" t="s">
        <v>1785</v>
      </c>
      <c r="C13" s="15" t="s">
        <v>1766</v>
      </c>
      <c r="D13" s="13" t="s">
        <v>1767</v>
      </c>
      <c r="E13" s="15" t="s">
        <v>1786</v>
      </c>
      <c r="F13" s="15">
        <v>4</v>
      </c>
      <c r="G13" s="15" t="s">
        <v>1768</v>
      </c>
    </row>
    <row r="14" spans="1:7" s="9" customFormat="1" ht="27" customHeight="1">
      <c r="A14" s="13" t="s">
        <v>1779</v>
      </c>
      <c r="B14" s="14" t="s">
        <v>1788</v>
      </c>
      <c r="C14" s="15" t="s">
        <v>1766</v>
      </c>
      <c r="D14" s="13" t="s">
        <v>1774</v>
      </c>
      <c r="E14" s="15" t="s">
        <v>1789</v>
      </c>
      <c r="F14" s="15">
        <v>344.37</v>
      </c>
      <c r="G14" s="15" t="s">
        <v>1768</v>
      </c>
    </row>
    <row r="15" spans="1:7" s="9" customFormat="1" ht="29.25" customHeight="1">
      <c r="A15" s="13" t="s">
        <v>1779</v>
      </c>
      <c r="B15" s="14" t="s">
        <v>1790</v>
      </c>
      <c r="C15" s="15" t="s">
        <v>1766</v>
      </c>
      <c r="D15" s="13" t="s">
        <v>1774</v>
      </c>
      <c r="E15" s="15" t="s">
        <v>1791</v>
      </c>
      <c r="F15" s="15">
        <v>8945.93</v>
      </c>
      <c r="G15" s="15" t="s">
        <v>1768</v>
      </c>
    </row>
    <row r="16" spans="1:7" s="9" customFormat="1" ht="30" customHeight="1">
      <c r="A16" s="13" t="s">
        <v>1787</v>
      </c>
      <c r="B16" s="14" t="s">
        <v>1792</v>
      </c>
      <c r="C16" s="15" t="s">
        <v>1766</v>
      </c>
      <c r="D16" s="13" t="s">
        <v>1782</v>
      </c>
      <c r="E16" s="15" t="s">
        <v>1793</v>
      </c>
      <c r="F16" s="15">
        <v>80</v>
      </c>
      <c r="G16" s="15" t="s">
        <v>1768</v>
      </c>
    </row>
    <row r="17" spans="1:7" s="9" customFormat="1" ht="33" customHeight="1">
      <c r="A17" s="13" t="s">
        <v>1787</v>
      </c>
      <c r="B17" s="14" t="s">
        <v>1794</v>
      </c>
      <c r="C17" s="15" t="s">
        <v>1766</v>
      </c>
      <c r="D17" s="13" t="s">
        <v>1774</v>
      </c>
      <c r="E17" s="15" t="s">
        <v>1795</v>
      </c>
      <c r="F17" s="15">
        <f>851+701</f>
        <v>1552</v>
      </c>
      <c r="G17" s="15" t="s">
        <v>1768</v>
      </c>
    </row>
  </sheetData>
  <sheetProtection/>
  <autoFilter ref="A4:G17"/>
  <mergeCells count="4">
    <mergeCell ref="A1:B1"/>
    <mergeCell ref="A2:G2"/>
    <mergeCell ref="F3:G3"/>
    <mergeCell ref="B5:E5"/>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13"/>
  </sheetPr>
  <dimension ref="A1:D10"/>
  <sheetViews>
    <sheetView zoomScalePageLayoutView="0" workbookViewId="0" topLeftCell="A1">
      <selection activeCell="C5" sqref="C5"/>
    </sheetView>
  </sheetViews>
  <sheetFormatPr defaultColWidth="9.00390625" defaultRowHeight="14.25"/>
  <cols>
    <col min="1" max="1" width="42.75390625" style="0" bestFit="1" customWidth="1"/>
    <col min="2" max="4" width="12.375" style="2" customWidth="1"/>
  </cols>
  <sheetData>
    <row r="1" ht="16.5" customHeight="1">
      <c r="A1" s="3" t="s">
        <v>1796</v>
      </c>
    </row>
    <row r="2" spans="1:4" ht="31.5" customHeight="1">
      <c r="A2" s="77" t="s">
        <v>1797</v>
      </c>
      <c r="B2" s="77"/>
      <c r="C2" s="77"/>
      <c r="D2" s="77"/>
    </row>
    <row r="3" spans="2:4" s="1" customFormat="1" ht="30.75" customHeight="1">
      <c r="B3" s="4"/>
      <c r="C3" s="83" t="s">
        <v>1798</v>
      </c>
      <c r="D3" s="83"/>
    </row>
    <row r="4" spans="1:4" s="1" customFormat="1" ht="30" customHeight="1">
      <c r="A4" s="5" t="s">
        <v>1799</v>
      </c>
      <c r="B4" s="5" t="s">
        <v>1800</v>
      </c>
      <c r="C4" s="5" t="s">
        <v>1801</v>
      </c>
      <c r="D4" s="5" t="s">
        <v>1802</v>
      </c>
    </row>
    <row r="5" spans="1:4" s="1" customFormat="1" ht="38.25" customHeight="1">
      <c r="A5" s="6" t="s">
        <v>1803</v>
      </c>
      <c r="B5" s="5">
        <v>36.74</v>
      </c>
      <c r="C5" s="5">
        <v>17.69</v>
      </c>
      <c r="D5" s="5">
        <f aca="true" t="shared" si="0" ref="D5:D10">SUM(B5:C5)</f>
        <v>54.43000000000001</v>
      </c>
    </row>
    <row r="6" spans="1:4" s="1" customFormat="1" ht="38.25" customHeight="1">
      <c r="A6" s="6" t="s">
        <v>1804</v>
      </c>
      <c r="B6" s="5">
        <f>SUM(B7:B7)</f>
        <v>1.04</v>
      </c>
      <c r="C6" s="5">
        <f>SUM(C7:C7)</f>
        <v>6.25</v>
      </c>
      <c r="D6" s="5">
        <f t="shared" si="0"/>
        <v>7.29</v>
      </c>
    </row>
    <row r="7" spans="1:4" s="1" customFormat="1" ht="38.25" customHeight="1">
      <c r="A7" s="6" t="s">
        <v>1805</v>
      </c>
      <c r="B7" s="5">
        <v>1.04</v>
      </c>
      <c r="C7" s="5">
        <v>6.25</v>
      </c>
      <c r="D7" s="5">
        <f t="shared" si="0"/>
        <v>7.29</v>
      </c>
    </row>
    <row r="8" spans="1:4" s="1" customFormat="1" ht="38.25" customHeight="1">
      <c r="A8" s="6" t="s">
        <v>1806</v>
      </c>
      <c r="B8" s="5"/>
      <c r="C8" s="5">
        <v>0.43</v>
      </c>
      <c r="D8" s="5">
        <f t="shared" si="0"/>
        <v>0.43</v>
      </c>
    </row>
    <row r="9" spans="1:4" s="1" customFormat="1" ht="38.25" customHeight="1">
      <c r="A9" s="6" t="s">
        <v>1807</v>
      </c>
      <c r="B9" s="5">
        <f>B5+B6</f>
        <v>37.78</v>
      </c>
      <c r="C9" s="5">
        <f>C5+C6-C8</f>
        <v>23.51</v>
      </c>
      <c r="D9" s="5">
        <f t="shared" si="0"/>
        <v>61.290000000000006</v>
      </c>
    </row>
    <row r="10" spans="1:4" ht="30.75" customHeight="1">
      <c r="A10" s="7" t="s">
        <v>1808</v>
      </c>
      <c r="B10" s="8">
        <v>36.67</v>
      </c>
      <c r="C10" s="8">
        <v>22.85</v>
      </c>
      <c r="D10" s="5">
        <f t="shared" si="0"/>
        <v>59.52</v>
      </c>
    </row>
  </sheetData>
  <sheetProtection/>
  <mergeCells count="2">
    <mergeCell ref="A2:D2"/>
    <mergeCell ref="C3:D3"/>
  </mergeCells>
  <printOptions horizontalCentered="1"/>
  <pageMargins left="0.7480314960629921" right="0.7480314960629921" top="0.9842519685039371" bottom="0.9842519685039371" header="0.5118110236220472" footer="0.5118110236220472"/>
  <pageSetup orientation="portrait" paperSize="9"/>
</worksheet>
</file>

<file path=xl/worksheets/sheet2.xml><?xml version="1.0" encoding="utf-8"?>
<worksheet xmlns="http://schemas.openxmlformats.org/spreadsheetml/2006/main" xmlns:r="http://schemas.openxmlformats.org/officeDocument/2006/relationships">
  <dimension ref="A1:B60"/>
  <sheetViews>
    <sheetView zoomScale="120" zoomScaleNormal="120" zoomScalePageLayoutView="0" workbookViewId="0" topLeftCell="A1">
      <selection activeCell="C5" sqref="C5"/>
    </sheetView>
  </sheetViews>
  <sheetFormatPr defaultColWidth="9.00390625" defaultRowHeight="14.25"/>
  <cols>
    <col min="1" max="1" width="56.00390625" style="0" customWidth="1"/>
    <col min="2" max="2" width="21.00390625" style="2" customWidth="1"/>
  </cols>
  <sheetData>
    <row r="1" ht="14.25">
      <c r="A1" s="3" t="s">
        <v>6</v>
      </c>
    </row>
    <row r="2" spans="1:2" ht="24">
      <c r="A2" s="77" t="s">
        <v>7</v>
      </c>
      <c r="B2" s="77"/>
    </row>
    <row r="3" ht="14.25">
      <c r="B3" s="4" t="s">
        <v>8</v>
      </c>
    </row>
    <row r="4" spans="1:2" s="1" customFormat="1" ht="13.5">
      <c r="A4" s="5" t="s">
        <v>9</v>
      </c>
      <c r="B4" s="5" t="s">
        <v>10</v>
      </c>
    </row>
    <row r="5" spans="1:2" s="1" customFormat="1" ht="18" customHeight="1">
      <c r="A5" s="6" t="s">
        <v>11</v>
      </c>
      <c r="B5" s="5">
        <v>44123</v>
      </c>
    </row>
    <row r="6" spans="1:2" s="1" customFormat="1" ht="18" customHeight="1">
      <c r="A6" s="6" t="s">
        <v>12</v>
      </c>
      <c r="B6" s="5">
        <f>SUM(B7,B13,B23)</f>
        <v>270325</v>
      </c>
    </row>
    <row r="7" spans="1:2" s="1" customFormat="1" ht="18" customHeight="1">
      <c r="A7" s="6" t="s">
        <v>13</v>
      </c>
      <c r="B7" s="5">
        <f>SUM(B8:B12)</f>
        <v>5029</v>
      </c>
    </row>
    <row r="8" spans="1:2" s="1" customFormat="1" ht="18" customHeight="1">
      <c r="A8" s="6" t="s">
        <v>14</v>
      </c>
      <c r="B8" s="5">
        <f>2796+16</f>
        <v>2812</v>
      </c>
    </row>
    <row r="9" spans="1:2" s="1" customFormat="1" ht="18" customHeight="1">
      <c r="A9" s="6" t="s">
        <v>15</v>
      </c>
      <c r="B9" s="5">
        <v>589</v>
      </c>
    </row>
    <row r="10" spans="1:2" s="1" customFormat="1" ht="18" customHeight="1">
      <c r="A10" s="6" t="s">
        <v>16</v>
      </c>
      <c r="B10" s="5">
        <v>920</v>
      </c>
    </row>
    <row r="11" spans="1:2" s="1" customFormat="1" ht="18" customHeight="1">
      <c r="A11" s="6" t="s">
        <v>17</v>
      </c>
      <c r="B11" s="5">
        <v>1588</v>
      </c>
    </row>
    <row r="12" spans="1:2" s="1" customFormat="1" ht="18" customHeight="1">
      <c r="A12" s="6" t="s">
        <v>18</v>
      </c>
      <c r="B12" s="5">
        <v>-880</v>
      </c>
    </row>
    <row r="13" spans="1:2" s="1" customFormat="1" ht="18" customHeight="1">
      <c r="A13" s="6" t="s">
        <v>19</v>
      </c>
      <c r="B13" s="5">
        <f>SUM(B14:B22)</f>
        <v>233014</v>
      </c>
    </row>
    <row r="14" spans="1:2" s="1" customFormat="1" ht="18" customHeight="1">
      <c r="A14" s="6" t="s">
        <v>20</v>
      </c>
      <c r="B14" s="5">
        <v>62910</v>
      </c>
    </row>
    <row r="15" spans="1:2" s="1" customFormat="1" ht="18" customHeight="1">
      <c r="A15" s="6" t="s">
        <v>21</v>
      </c>
      <c r="B15" s="5">
        <v>1275</v>
      </c>
    </row>
    <row r="16" spans="1:2" s="1" customFormat="1" ht="18" customHeight="1">
      <c r="A16" s="6" t="s">
        <v>22</v>
      </c>
      <c r="B16" s="5">
        <v>9375</v>
      </c>
    </row>
    <row r="17" spans="1:2" s="1" customFormat="1" ht="18" customHeight="1">
      <c r="A17" s="6" t="s">
        <v>23</v>
      </c>
      <c r="B17" s="5">
        <v>28261</v>
      </c>
    </row>
    <row r="18" spans="1:2" s="1" customFormat="1" ht="18" customHeight="1">
      <c r="A18" s="6" t="s">
        <v>24</v>
      </c>
      <c r="B18" s="5">
        <v>11862</v>
      </c>
    </row>
    <row r="19" spans="1:2" s="1" customFormat="1" ht="18" customHeight="1">
      <c r="A19" s="6" t="s">
        <v>25</v>
      </c>
      <c r="B19" s="5">
        <v>2698</v>
      </c>
    </row>
    <row r="20" spans="1:2" s="1" customFormat="1" ht="18" customHeight="1">
      <c r="A20" s="6" t="s">
        <v>26</v>
      </c>
      <c r="B20" s="5">
        <v>16503</v>
      </c>
    </row>
    <row r="21" spans="1:2" s="1" customFormat="1" ht="18" customHeight="1">
      <c r="A21" s="6" t="s">
        <v>27</v>
      </c>
      <c r="B21" s="5">
        <v>97905</v>
      </c>
    </row>
    <row r="22" spans="1:2" s="1" customFormat="1" ht="18" customHeight="1">
      <c r="A22" s="6" t="s">
        <v>28</v>
      </c>
      <c r="B22" s="5">
        <v>2225</v>
      </c>
    </row>
    <row r="23" spans="1:2" s="1" customFormat="1" ht="18" customHeight="1">
      <c r="A23" s="6" t="s">
        <v>29</v>
      </c>
      <c r="B23" s="5">
        <f>SUM(B24:B43)</f>
        <v>32282</v>
      </c>
    </row>
    <row r="24" spans="1:2" s="1" customFormat="1" ht="18" customHeight="1">
      <c r="A24" s="71" t="s">
        <v>30</v>
      </c>
      <c r="B24" s="5">
        <v>69</v>
      </c>
    </row>
    <row r="25" spans="1:2" s="1" customFormat="1" ht="18" customHeight="1">
      <c r="A25" s="71" t="s">
        <v>31</v>
      </c>
      <c r="B25" s="5">
        <v>2</v>
      </c>
    </row>
    <row r="26" spans="1:2" s="1" customFormat="1" ht="18" customHeight="1">
      <c r="A26" s="71" t="s">
        <v>32</v>
      </c>
      <c r="B26" s="5">
        <v>1947</v>
      </c>
    </row>
    <row r="27" spans="1:2" s="1" customFormat="1" ht="18" customHeight="1">
      <c r="A27" s="71" t="s">
        <v>33</v>
      </c>
      <c r="B27" s="5">
        <v>0</v>
      </c>
    </row>
    <row r="28" spans="1:2" s="1" customFormat="1" ht="18" customHeight="1">
      <c r="A28" s="71" t="s">
        <v>34</v>
      </c>
      <c r="B28" s="5">
        <v>173</v>
      </c>
    </row>
    <row r="29" spans="1:2" s="1" customFormat="1" ht="18" customHeight="1">
      <c r="A29" s="71" t="s">
        <v>35</v>
      </c>
      <c r="B29" s="5">
        <v>190</v>
      </c>
    </row>
    <row r="30" spans="1:2" s="1" customFormat="1" ht="18" customHeight="1">
      <c r="A30" s="71" t="s">
        <v>36</v>
      </c>
      <c r="B30" s="5">
        <v>640</v>
      </c>
    </row>
    <row r="31" spans="1:2" s="1" customFormat="1" ht="18" customHeight="1">
      <c r="A31" s="71" t="s">
        <v>37</v>
      </c>
      <c r="B31" s="5">
        <v>1267</v>
      </c>
    </row>
    <row r="32" spans="1:2" s="1" customFormat="1" ht="18" customHeight="1">
      <c r="A32" s="71" t="s">
        <v>38</v>
      </c>
      <c r="B32" s="5">
        <v>846</v>
      </c>
    </row>
    <row r="33" spans="1:2" s="1" customFormat="1" ht="18" customHeight="1">
      <c r="A33" s="71" t="s">
        <v>39</v>
      </c>
      <c r="B33" s="5">
        <v>2075</v>
      </c>
    </row>
    <row r="34" spans="1:2" s="1" customFormat="1" ht="18" customHeight="1">
      <c r="A34" s="72" t="s">
        <v>40</v>
      </c>
      <c r="B34" s="5">
        <v>11256</v>
      </c>
    </row>
    <row r="35" spans="1:2" s="1" customFormat="1" ht="18" customHeight="1">
      <c r="A35" s="71" t="s">
        <v>41</v>
      </c>
      <c r="B35" s="5">
        <v>19</v>
      </c>
    </row>
    <row r="36" spans="1:2" s="1" customFormat="1" ht="18" customHeight="1">
      <c r="A36" s="71" t="s">
        <v>42</v>
      </c>
      <c r="B36" s="5">
        <v>1150</v>
      </c>
    </row>
    <row r="37" spans="1:2" s="1" customFormat="1" ht="18" customHeight="1">
      <c r="A37" s="71" t="s">
        <v>43</v>
      </c>
      <c r="B37" s="5">
        <v>1422</v>
      </c>
    </row>
    <row r="38" spans="1:2" s="1" customFormat="1" ht="18" customHeight="1">
      <c r="A38" s="71" t="s">
        <v>44</v>
      </c>
      <c r="B38" s="5">
        <v>-142</v>
      </c>
    </row>
    <row r="39" spans="1:2" s="1" customFormat="1" ht="18" customHeight="1">
      <c r="A39" s="71" t="s">
        <v>45</v>
      </c>
      <c r="B39" s="5">
        <v>352</v>
      </c>
    </row>
    <row r="40" spans="1:2" s="1" customFormat="1" ht="18" customHeight="1">
      <c r="A40" s="71" t="s">
        <v>46</v>
      </c>
      <c r="B40" s="5">
        <v>6949</v>
      </c>
    </row>
    <row r="41" spans="1:2" s="1" customFormat="1" ht="18" customHeight="1">
      <c r="A41" s="71" t="s">
        <v>47</v>
      </c>
      <c r="B41" s="5">
        <v>2330</v>
      </c>
    </row>
    <row r="42" spans="1:2" s="1" customFormat="1" ht="18" customHeight="1">
      <c r="A42" s="71" t="s">
        <v>48</v>
      </c>
      <c r="B42" s="5">
        <v>887</v>
      </c>
    </row>
    <row r="43" spans="1:2" s="1" customFormat="1" ht="18" customHeight="1">
      <c r="A43" s="71" t="s">
        <v>49</v>
      </c>
      <c r="B43" s="5">
        <v>850</v>
      </c>
    </row>
    <row r="44" spans="1:2" s="1" customFormat="1" ht="18" customHeight="1">
      <c r="A44" s="6" t="s">
        <v>50</v>
      </c>
      <c r="B44" s="5">
        <f>SUM(B45:B48)</f>
        <v>0</v>
      </c>
    </row>
    <row r="45" spans="1:2" s="1" customFormat="1" ht="18" customHeight="1">
      <c r="A45" s="6" t="s">
        <v>51</v>
      </c>
      <c r="B45" s="5">
        <v>0</v>
      </c>
    </row>
    <row r="46" spans="1:2" s="1" customFormat="1" ht="18" customHeight="1">
      <c r="A46" s="6" t="s">
        <v>52</v>
      </c>
      <c r="B46" s="5">
        <v>0</v>
      </c>
    </row>
    <row r="47" spans="1:2" s="1" customFormat="1" ht="18" customHeight="1">
      <c r="A47" s="6" t="s">
        <v>53</v>
      </c>
      <c r="B47" s="5">
        <v>0</v>
      </c>
    </row>
    <row r="48" spans="1:2" s="1" customFormat="1" ht="18" customHeight="1">
      <c r="A48" s="6" t="s">
        <v>54</v>
      </c>
      <c r="B48" s="5">
        <v>0</v>
      </c>
    </row>
    <row r="49" spans="1:2" s="1" customFormat="1" ht="18" customHeight="1">
      <c r="A49" s="6" t="s">
        <v>55</v>
      </c>
      <c r="B49" s="5">
        <v>332</v>
      </c>
    </row>
    <row r="50" spans="1:2" s="1" customFormat="1" ht="18" customHeight="1">
      <c r="A50" s="6" t="s">
        <v>56</v>
      </c>
      <c r="B50" s="5">
        <v>357</v>
      </c>
    </row>
    <row r="51" spans="1:2" s="1" customFormat="1" ht="18" customHeight="1">
      <c r="A51" s="6" t="s">
        <v>57</v>
      </c>
      <c r="B51" s="5">
        <f>SUM(B52:B54)</f>
        <v>26</v>
      </c>
    </row>
    <row r="52" spans="1:2" s="1" customFormat="1" ht="18" customHeight="1">
      <c r="A52" s="6" t="s">
        <v>58</v>
      </c>
      <c r="B52" s="5">
        <v>0</v>
      </c>
    </row>
    <row r="53" spans="1:2" s="1" customFormat="1" ht="18" customHeight="1">
      <c r="A53" s="6" t="s">
        <v>59</v>
      </c>
      <c r="B53" s="5">
        <v>26</v>
      </c>
    </row>
    <row r="54" spans="1:2" s="1" customFormat="1" ht="18" customHeight="1">
      <c r="A54" s="6" t="s">
        <v>60</v>
      </c>
      <c r="B54" s="5">
        <v>0</v>
      </c>
    </row>
    <row r="55" spans="1:2" s="1" customFormat="1" ht="18" customHeight="1">
      <c r="A55" s="6" t="s">
        <v>61</v>
      </c>
      <c r="B55" s="5">
        <f>SUM(B56:B57)</f>
        <v>63290</v>
      </c>
    </row>
    <row r="56" spans="1:2" s="1" customFormat="1" ht="18" customHeight="1">
      <c r="A56" s="6" t="s">
        <v>62</v>
      </c>
      <c r="B56" s="5">
        <v>10400</v>
      </c>
    </row>
    <row r="57" spans="1:2" s="1" customFormat="1" ht="18" customHeight="1">
      <c r="A57" s="6" t="s">
        <v>63</v>
      </c>
      <c r="B57" s="5">
        <v>52890</v>
      </c>
    </row>
    <row r="58" spans="1:2" s="1" customFormat="1" ht="18" customHeight="1">
      <c r="A58" s="6" t="s">
        <v>64</v>
      </c>
      <c r="B58" s="5">
        <v>0</v>
      </c>
    </row>
    <row r="59" spans="1:2" s="1" customFormat="1" ht="18" customHeight="1">
      <c r="A59" s="6" t="s">
        <v>65</v>
      </c>
      <c r="B59" s="5">
        <f>B5+B6+B44+B49+B51+B55+B58+B50</f>
        <v>378453</v>
      </c>
    </row>
    <row r="60" spans="1:2" s="1" customFormat="1" ht="18" customHeight="1">
      <c r="A60" s="6" t="s">
        <v>66</v>
      </c>
      <c r="B60" s="5">
        <f>B59-B57</f>
        <v>325563</v>
      </c>
    </row>
  </sheetData>
  <sheetProtection/>
  <mergeCells count="1">
    <mergeCell ref="A2:B2"/>
  </mergeCells>
  <printOptions horizontalCentered="1"/>
  <pageMargins left="0.7480314960629921" right="0.7480314960629921" top="0.9842519685039371" bottom="0.9842519685039371"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dimension ref="A1:B1371"/>
  <sheetViews>
    <sheetView zoomScalePageLayoutView="0" workbookViewId="0" topLeftCell="A171">
      <selection activeCell="C5" sqref="C5"/>
    </sheetView>
  </sheetViews>
  <sheetFormatPr defaultColWidth="9.00390625" defaultRowHeight="14.25"/>
  <cols>
    <col min="1" max="1" width="48.25390625" style="60" customWidth="1"/>
    <col min="2" max="2" width="30.75390625" style="61" customWidth="1"/>
    <col min="3" max="16384" width="9.00390625" style="60" customWidth="1"/>
  </cols>
  <sheetData>
    <row r="1" ht="14.25">
      <c r="A1" s="62" t="s">
        <v>67</v>
      </c>
    </row>
    <row r="2" spans="1:2" ht="24">
      <c r="A2" s="78" t="s">
        <v>68</v>
      </c>
      <c r="B2" s="78"/>
    </row>
    <row r="3" s="59" customFormat="1" ht="13.5">
      <c r="B3" s="63" t="s">
        <v>8</v>
      </c>
    </row>
    <row r="4" spans="1:2" s="59" customFormat="1" ht="14.25">
      <c r="A4" s="64" t="s">
        <v>69</v>
      </c>
      <c r="B4" s="64" t="s">
        <v>10</v>
      </c>
    </row>
    <row r="5" spans="1:2" s="59" customFormat="1" ht="14.25">
      <c r="A5" s="65" t="s">
        <v>70</v>
      </c>
      <c r="B5" s="66">
        <f>SUM(B6,B250,B290,B309,B400,B454,B508,B565,B686,B758,B836,B859,B970,B1034,B1100,B1120,B1149,B1159,B1204,B1224,B1277,B1334,B1337,B1345)</f>
        <v>310189</v>
      </c>
    </row>
    <row r="6" spans="1:2" s="59" customFormat="1" ht="14.25">
      <c r="A6" s="54" t="s">
        <v>71</v>
      </c>
      <c r="B6" s="57">
        <f>B7+B19+B28+B39+B50+B61+B72+B84+B93+B106+B116+B125+B136+B149+B156+B164+B170+B177+B184+B191+B198+B205+B213+B219+B225+B232+B247</f>
        <v>19736</v>
      </c>
    </row>
    <row r="7" spans="1:2" s="59" customFormat="1" ht="14.25">
      <c r="A7" s="54" t="s">
        <v>72</v>
      </c>
      <c r="B7" s="55">
        <f>SUM(B8:B18)</f>
        <v>520</v>
      </c>
    </row>
    <row r="8" spans="1:2" s="59" customFormat="1" ht="14.25">
      <c r="A8" s="54" t="s">
        <v>73</v>
      </c>
      <c r="B8" s="55">
        <v>490</v>
      </c>
    </row>
    <row r="9" spans="1:2" s="59" customFormat="1" ht="14.25">
      <c r="A9" s="54" t="s">
        <v>74</v>
      </c>
      <c r="B9" s="55">
        <v>7</v>
      </c>
    </row>
    <row r="10" spans="1:2" s="59" customFormat="1" ht="14.25">
      <c r="A10" s="54" t="s">
        <v>75</v>
      </c>
      <c r="B10" s="55">
        <v>0</v>
      </c>
    </row>
    <row r="11" spans="1:2" s="59" customFormat="1" ht="14.25">
      <c r="A11" s="54" t="s">
        <v>76</v>
      </c>
      <c r="B11" s="55">
        <v>0</v>
      </c>
    </row>
    <row r="12" spans="1:2" s="59" customFormat="1" ht="14.25">
      <c r="A12" s="54" t="s">
        <v>77</v>
      </c>
      <c r="B12" s="55">
        <v>0</v>
      </c>
    </row>
    <row r="13" spans="1:2" s="59" customFormat="1" ht="14.25">
      <c r="A13" s="54" t="s">
        <v>78</v>
      </c>
      <c r="B13" s="55">
        <v>0</v>
      </c>
    </row>
    <row r="14" spans="1:2" s="59" customFormat="1" ht="14.25">
      <c r="A14" s="54" t="s">
        <v>79</v>
      </c>
      <c r="B14" s="55">
        <v>0</v>
      </c>
    </row>
    <row r="15" spans="1:2" s="59" customFormat="1" ht="14.25">
      <c r="A15" s="54" t="s">
        <v>80</v>
      </c>
      <c r="B15" s="55">
        <v>0</v>
      </c>
    </row>
    <row r="16" spans="1:2" s="59" customFormat="1" ht="14.25">
      <c r="A16" s="54" t="s">
        <v>81</v>
      </c>
      <c r="B16" s="55">
        <v>0</v>
      </c>
    </row>
    <row r="17" spans="1:2" s="59" customFormat="1" ht="14.25">
      <c r="A17" s="54" t="s">
        <v>82</v>
      </c>
      <c r="B17" s="55">
        <v>23</v>
      </c>
    </row>
    <row r="18" spans="1:2" s="59" customFormat="1" ht="14.25">
      <c r="A18" s="54" t="s">
        <v>83</v>
      </c>
      <c r="B18" s="55">
        <v>0</v>
      </c>
    </row>
    <row r="19" spans="1:2" s="59" customFormat="1" ht="14.25">
      <c r="A19" s="54" t="s">
        <v>84</v>
      </c>
      <c r="B19" s="55">
        <f>SUM(B20:B27)</f>
        <v>386</v>
      </c>
    </row>
    <row r="20" spans="1:2" s="59" customFormat="1" ht="14.25">
      <c r="A20" s="54" t="s">
        <v>73</v>
      </c>
      <c r="B20" s="55">
        <v>366</v>
      </c>
    </row>
    <row r="21" spans="1:2" s="59" customFormat="1" ht="14.25">
      <c r="A21" s="54" t="s">
        <v>74</v>
      </c>
      <c r="B21" s="55">
        <v>0</v>
      </c>
    </row>
    <row r="22" spans="1:2" s="59" customFormat="1" ht="14.25">
      <c r="A22" s="54" t="s">
        <v>75</v>
      </c>
      <c r="B22" s="55">
        <v>0</v>
      </c>
    </row>
    <row r="23" spans="1:2" s="59" customFormat="1" ht="14.25">
      <c r="A23" s="54" t="s">
        <v>85</v>
      </c>
      <c r="B23" s="55">
        <v>0</v>
      </c>
    </row>
    <row r="24" spans="1:2" s="59" customFormat="1" ht="14.25">
      <c r="A24" s="54" t="s">
        <v>86</v>
      </c>
      <c r="B24" s="55">
        <v>0</v>
      </c>
    </row>
    <row r="25" spans="1:2" s="59" customFormat="1" ht="14.25">
      <c r="A25" s="54" t="s">
        <v>87</v>
      </c>
      <c r="B25" s="55">
        <v>0</v>
      </c>
    </row>
    <row r="26" spans="1:2" s="59" customFormat="1" ht="14.25">
      <c r="A26" s="54" t="s">
        <v>82</v>
      </c>
      <c r="B26" s="55">
        <v>20</v>
      </c>
    </row>
    <row r="27" spans="1:2" s="59" customFormat="1" ht="14.25">
      <c r="A27" s="54" t="s">
        <v>88</v>
      </c>
      <c r="B27" s="55">
        <v>0</v>
      </c>
    </row>
    <row r="28" spans="1:2" s="59" customFormat="1" ht="14.25">
      <c r="A28" s="54" t="s">
        <v>89</v>
      </c>
      <c r="B28" s="55">
        <f>SUM(B29:B38)</f>
        <v>10246</v>
      </c>
    </row>
    <row r="29" spans="1:2" s="59" customFormat="1" ht="14.25">
      <c r="A29" s="54" t="s">
        <v>73</v>
      </c>
      <c r="B29" s="55">
        <v>4432</v>
      </c>
    </row>
    <row r="30" spans="1:2" s="59" customFormat="1" ht="14.25">
      <c r="A30" s="54" t="s">
        <v>74</v>
      </c>
      <c r="B30" s="55">
        <v>1106</v>
      </c>
    </row>
    <row r="31" spans="1:2" s="59" customFormat="1" ht="14.25">
      <c r="A31" s="54" t="s">
        <v>75</v>
      </c>
      <c r="B31" s="55">
        <v>0</v>
      </c>
    </row>
    <row r="32" spans="1:2" s="59" customFormat="1" ht="14.25">
      <c r="A32" s="54" t="s">
        <v>90</v>
      </c>
      <c r="B32" s="55">
        <v>0</v>
      </c>
    </row>
    <row r="33" spans="1:2" s="59" customFormat="1" ht="14.25">
      <c r="A33" s="54" t="s">
        <v>91</v>
      </c>
      <c r="B33" s="55">
        <v>0</v>
      </c>
    </row>
    <row r="34" spans="1:2" s="59" customFormat="1" ht="14.25">
      <c r="A34" s="54" t="s">
        <v>92</v>
      </c>
      <c r="B34" s="55">
        <v>0</v>
      </c>
    </row>
    <row r="35" spans="1:2" s="59" customFormat="1" ht="14.25">
      <c r="A35" s="54" t="s">
        <v>93</v>
      </c>
      <c r="B35" s="55">
        <v>6</v>
      </c>
    </row>
    <row r="36" spans="1:2" s="59" customFormat="1" ht="14.25">
      <c r="A36" s="54" t="s">
        <v>94</v>
      </c>
      <c r="B36" s="55">
        <v>0</v>
      </c>
    </row>
    <row r="37" spans="1:2" s="59" customFormat="1" ht="14.25">
      <c r="A37" s="54" t="s">
        <v>82</v>
      </c>
      <c r="B37" s="55">
        <v>2792</v>
      </c>
    </row>
    <row r="38" spans="1:2" s="59" customFormat="1" ht="14.25">
      <c r="A38" s="54" t="s">
        <v>95</v>
      </c>
      <c r="B38" s="55">
        <v>1910</v>
      </c>
    </row>
    <row r="39" spans="1:2" s="59" customFormat="1" ht="14.25">
      <c r="A39" s="54" t="s">
        <v>96</v>
      </c>
      <c r="B39" s="55">
        <f>SUM(B40:B49)</f>
        <v>419</v>
      </c>
    </row>
    <row r="40" spans="1:2" s="59" customFormat="1" ht="14.25">
      <c r="A40" s="54" t="s">
        <v>73</v>
      </c>
      <c r="B40" s="55">
        <v>297</v>
      </c>
    </row>
    <row r="41" spans="1:2" s="59" customFormat="1" ht="14.25">
      <c r="A41" s="54" t="s">
        <v>74</v>
      </c>
      <c r="B41" s="55">
        <v>0</v>
      </c>
    </row>
    <row r="42" spans="1:2" s="59" customFormat="1" ht="14.25">
      <c r="A42" s="54" t="s">
        <v>75</v>
      </c>
      <c r="B42" s="55">
        <v>0</v>
      </c>
    </row>
    <row r="43" spans="1:2" s="59" customFormat="1" ht="14.25">
      <c r="A43" s="54" t="s">
        <v>97</v>
      </c>
      <c r="B43" s="55">
        <v>0</v>
      </c>
    </row>
    <row r="44" spans="1:2" s="59" customFormat="1" ht="14.25">
      <c r="A44" s="54" t="s">
        <v>98</v>
      </c>
      <c r="B44" s="55">
        <v>1</v>
      </c>
    </row>
    <row r="45" spans="1:2" s="59" customFormat="1" ht="14.25">
      <c r="A45" s="54" t="s">
        <v>99</v>
      </c>
      <c r="B45" s="55">
        <v>0</v>
      </c>
    </row>
    <row r="46" spans="1:2" s="59" customFormat="1" ht="14.25">
      <c r="A46" s="54" t="s">
        <v>100</v>
      </c>
      <c r="B46" s="55">
        <v>0</v>
      </c>
    </row>
    <row r="47" spans="1:2" s="59" customFormat="1" ht="14.25">
      <c r="A47" s="54" t="s">
        <v>101</v>
      </c>
      <c r="B47" s="55">
        <v>0</v>
      </c>
    </row>
    <row r="48" spans="1:2" s="59" customFormat="1" ht="14.25">
      <c r="A48" s="54" t="s">
        <v>82</v>
      </c>
      <c r="B48" s="55">
        <v>121</v>
      </c>
    </row>
    <row r="49" spans="1:2" s="59" customFormat="1" ht="14.25">
      <c r="A49" s="54" t="s">
        <v>102</v>
      </c>
      <c r="B49" s="55">
        <v>0</v>
      </c>
    </row>
    <row r="50" spans="1:2" s="59" customFormat="1" ht="14.25">
      <c r="A50" s="54" t="s">
        <v>103</v>
      </c>
      <c r="B50" s="55">
        <f>SUM(B51:B60)</f>
        <v>735</v>
      </c>
    </row>
    <row r="51" spans="1:2" s="59" customFormat="1" ht="14.25">
      <c r="A51" s="54" t="s">
        <v>73</v>
      </c>
      <c r="B51" s="55">
        <v>131</v>
      </c>
    </row>
    <row r="52" spans="1:2" s="59" customFormat="1" ht="14.25">
      <c r="A52" s="54" t="s">
        <v>74</v>
      </c>
      <c r="B52" s="55">
        <v>10</v>
      </c>
    </row>
    <row r="53" spans="1:2" s="59" customFormat="1" ht="14.25">
      <c r="A53" s="54" t="s">
        <v>75</v>
      </c>
      <c r="B53" s="55">
        <v>0</v>
      </c>
    </row>
    <row r="54" spans="1:2" s="59" customFormat="1" ht="14.25">
      <c r="A54" s="54" t="s">
        <v>104</v>
      </c>
      <c r="B54" s="55">
        <v>0</v>
      </c>
    </row>
    <row r="55" spans="1:2" s="59" customFormat="1" ht="14.25">
      <c r="A55" s="54" t="s">
        <v>105</v>
      </c>
      <c r="B55" s="55">
        <v>26</v>
      </c>
    </row>
    <row r="56" spans="1:2" s="59" customFormat="1" ht="14.25">
      <c r="A56" s="54" t="s">
        <v>106</v>
      </c>
      <c r="B56" s="55">
        <v>0</v>
      </c>
    </row>
    <row r="57" spans="1:2" s="59" customFormat="1" ht="14.25">
      <c r="A57" s="54" t="s">
        <v>107</v>
      </c>
      <c r="B57" s="55">
        <v>473</v>
      </c>
    </row>
    <row r="58" spans="1:2" s="59" customFormat="1" ht="14.25">
      <c r="A58" s="54" t="s">
        <v>108</v>
      </c>
      <c r="B58" s="55">
        <v>0</v>
      </c>
    </row>
    <row r="59" spans="1:2" s="59" customFormat="1" ht="14.25">
      <c r="A59" s="54" t="s">
        <v>82</v>
      </c>
      <c r="B59" s="55">
        <v>95</v>
      </c>
    </row>
    <row r="60" spans="1:2" s="59" customFormat="1" ht="14.25">
      <c r="A60" s="54" t="s">
        <v>109</v>
      </c>
      <c r="B60" s="55">
        <v>0</v>
      </c>
    </row>
    <row r="61" spans="1:2" s="59" customFormat="1" ht="14.25">
      <c r="A61" s="54" t="s">
        <v>110</v>
      </c>
      <c r="B61" s="55">
        <f>SUM(B62:B71)</f>
        <v>2147</v>
      </c>
    </row>
    <row r="62" spans="1:2" s="59" customFormat="1" ht="14.25">
      <c r="A62" s="54" t="s">
        <v>73</v>
      </c>
      <c r="B62" s="55">
        <v>948</v>
      </c>
    </row>
    <row r="63" spans="1:2" s="59" customFormat="1" ht="14.25">
      <c r="A63" s="54" t="s">
        <v>74</v>
      </c>
      <c r="B63" s="55">
        <v>336</v>
      </c>
    </row>
    <row r="64" spans="1:2" s="59" customFormat="1" ht="14.25">
      <c r="A64" s="54" t="s">
        <v>75</v>
      </c>
      <c r="B64" s="55">
        <v>0</v>
      </c>
    </row>
    <row r="65" spans="1:2" s="59" customFormat="1" ht="14.25">
      <c r="A65" s="54" t="s">
        <v>111</v>
      </c>
      <c r="B65" s="55">
        <v>0</v>
      </c>
    </row>
    <row r="66" spans="1:2" s="59" customFormat="1" ht="14.25">
      <c r="A66" s="54" t="s">
        <v>112</v>
      </c>
      <c r="B66" s="55">
        <v>3</v>
      </c>
    </row>
    <row r="67" spans="1:2" s="59" customFormat="1" ht="14.25">
      <c r="A67" s="54" t="s">
        <v>113</v>
      </c>
      <c r="B67" s="55">
        <v>0</v>
      </c>
    </row>
    <row r="68" spans="1:2" s="59" customFormat="1" ht="14.25">
      <c r="A68" s="54" t="s">
        <v>114</v>
      </c>
      <c r="B68" s="55">
        <v>8</v>
      </c>
    </row>
    <row r="69" spans="1:2" s="59" customFormat="1" ht="14.25">
      <c r="A69" s="54" t="s">
        <v>115</v>
      </c>
      <c r="B69" s="55">
        <v>140</v>
      </c>
    </row>
    <row r="70" spans="1:2" s="59" customFormat="1" ht="14.25">
      <c r="A70" s="54" t="s">
        <v>82</v>
      </c>
      <c r="B70" s="55">
        <v>652</v>
      </c>
    </row>
    <row r="71" spans="1:2" s="59" customFormat="1" ht="14.25">
      <c r="A71" s="54" t="s">
        <v>116</v>
      </c>
      <c r="B71" s="55">
        <v>60</v>
      </c>
    </row>
    <row r="72" spans="1:2" s="59" customFormat="1" ht="14.25">
      <c r="A72" s="54" t="s">
        <v>117</v>
      </c>
      <c r="B72" s="55">
        <f>SUM(B73:B83)</f>
        <v>0</v>
      </c>
    </row>
    <row r="73" spans="1:2" s="59" customFormat="1" ht="14.25">
      <c r="A73" s="54" t="s">
        <v>73</v>
      </c>
      <c r="B73" s="55">
        <v>0</v>
      </c>
    </row>
    <row r="74" spans="1:2" s="59" customFormat="1" ht="14.25">
      <c r="A74" s="54" t="s">
        <v>74</v>
      </c>
      <c r="B74" s="55">
        <v>0</v>
      </c>
    </row>
    <row r="75" spans="1:2" s="59" customFormat="1" ht="14.25">
      <c r="A75" s="54" t="s">
        <v>75</v>
      </c>
      <c r="B75" s="55">
        <v>0</v>
      </c>
    </row>
    <row r="76" spans="1:2" s="59" customFormat="1" ht="14.25">
      <c r="A76" s="54" t="s">
        <v>118</v>
      </c>
      <c r="B76" s="55">
        <v>0</v>
      </c>
    </row>
    <row r="77" spans="1:2" s="59" customFormat="1" ht="14.25">
      <c r="A77" s="54" t="s">
        <v>119</v>
      </c>
      <c r="B77" s="55">
        <v>0</v>
      </c>
    </row>
    <row r="78" spans="1:2" s="59" customFormat="1" ht="14.25">
      <c r="A78" s="54" t="s">
        <v>120</v>
      </c>
      <c r="B78" s="55">
        <v>0</v>
      </c>
    </row>
    <row r="79" spans="1:2" s="59" customFormat="1" ht="14.25">
      <c r="A79" s="54" t="s">
        <v>121</v>
      </c>
      <c r="B79" s="55">
        <v>0</v>
      </c>
    </row>
    <row r="80" spans="1:2" s="59" customFormat="1" ht="14.25">
      <c r="A80" s="54" t="s">
        <v>122</v>
      </c>
      <c r="B80" s="55">
        <v>0</v>
      </c>
    </row>
    <row r="81" spans="1:2" s="59" customFormat="1" ht="14.25">
      <c r="A81" s="54" t="s">
        <v>114</v>
      </c>
      <c r="B81" s="55">
        <v>0</v>
      </c>
    </row>
    <row r="82" spans="1:2" s="59" customFormat="1" ht="14.25">
      <c r="A82" s="54" t="s">
        <v>82</v>
      </c>
      <c r="B82" s="55">
        <v>0</v>
      </c>
    </row>
    <row r="83" spans="1:2" s="59" customFormat="1" ht="14.25">
      <c r="A83" s="54" t="s">
        <v>123</v>
      </c>
      <c r="B83" s="55">
        <v>0</v>
      </c>
    </row>
    <row r="84" spans="1:2" s="59" customFormat="1" ht="14.25">
      <c r="A84" s="54" t="s">
        <v>124</v>
      </c>
      <c r="B84" s="55">
        <f>SUM(B85:B92)</f>
        <v>316</v>
      </c>
    </row>
    <row r="85" spans="1:2" s="59" customFormat="1" ht="14.25">
      <c r="A85" s="54" t="s">
        <v>73</v>
      </c>
      <c r="B85" s="55">
        <v>194</v>
      </c>
    </row>
    <row r="86" spans="1:2" s="59" customFormat="1" ht="14.25">
      <c r="A86" s="54" t="s">
        <v>74</v>
      </c>
      <c r="B86" s="55">
        <v>14</v>
      </c>
    </row>
    <row r="87" spans="1:2" s="59" customFormat="1" ht="14.25">
      <c r="A87" s="54" t="s">
        <v>75</v>
      </c>
      <c r="B87" s="55">
        <v>0</v>
      </c>
    </row>
    <row r="88" spans="1:2" s="59" customFormat="1" ht="14.25">
      <c r="A88" s="54" t="s">
        <v>125</v>
      </c>
      <c r="B88" s="55">
        <v>0</v>
      </c>
    </row>
    <row r="89" spans="1:2" s="59" customFormat="1" ht="14.25">
      <c r="A89" s="54" t="s">
        <v>126</v>
      </c>
      <c r="B89" s="55">
        <v>0</v>
      </c>
    </row>
    <row r="90" spans="1:2" s="59" customFormat="1" ht="14.25">
      <c r="A90" s="54" t="s">
        <v>114</v>
      </c>
      <c r="B90" s="55">
        <v>0</v>
      </c>
    </row>
    <row r="91" spans="1:2" s="59" customFormat="1" ht="14.25">
      <c r="A91" s="54" t="s">
        <v>82</v>
      </c>
      <c r="B91" s="55">
        <v>108</v>
      </c>
    </row>
    <row r="92" spans="1:2" s="59" customFormat="1" ht="14.25">
      <c r="A92" s="54" t="s">
        <v>127</v>
      </c>
      <c r="B92" s="55">
        <v>0</v>
      </c>
    </row>
    <row r="93" spans="1:2" s="59" customFormat="1" ht="14.25">
      <c r="A93" s="54" t="s">
        <v>128</v>
      </c>
      <c r="B93" s="55">
        <f>SUM(B94:B105)</f>
        <v>0</v>
      </c>
    </row>
    <row r="94" spans="1:2" s="59" customFormat="1" ht="14.25">
      <c r="A94" s="54" t="s">
        <v>73</v>
      </c>
      <c r="B94" s="55">
        <v>0</v>
      </c>
    </row>
    <row r="95" spans="1:2" s="59" customFormat="1" ht="14.25">
      <c r="A95" s="54" t="s">
        <v>74</v>
      </c>
      <c r="B95" s="55">
        <v>0</v>
      </c>
    </row>
    <row r="96" spans="1:2" s="59" customFormat="1" ht="14.25">
      <c r="A96" s="54" t="s">
        <v>75</v>
      </c>
      <c r="B96" s="55">
        <v>0</v>
      </c>
    </row>
    <row r="97" spans="1:2" s="59" customFormat="1" ht="14.25">
      <c r="A97" s="54" t="s">
        <v>129</v>
      </c>
      <c r="B97" s="55">
        <v>0</v>
      </c>
    </row>
    <row r="98" spans="1:2" s="59" customFormat="1" ht="14.25">
      <c r="A98" s="54" t="s">
        <v>130</v>
      </c>
      <c r="B98" s="55">
        <v>0</v>
      </c>
    </row>
    <row r="99" spans="1:2" s="59" customFormat="1" ht="14.25">
      <c r="A99" s="54" t="s">
        <v>114</v>
      </c>
      <c r="B99" s="55">
        <v>0</v>
      </c>
    </row>
    <row r="100" spans="1:2" s="59" customFormat="1" ht="14.25">
      <c r="A100" s="54" t="s">
        <v>131</v>
      </c>
      <c r="B100" s="55">
        <v>0</v>
      </c>
    </row>
    <row r="101" spans="1:2" s="59" customFormat="1" ht="14.25">
      <c r="A101" s="54" t="s">
        <v>132</v>
      </c>
      <c r="B101" s="55">
        <v>0</v>
      </c>
    </row>
    <row r="102" spans="1:2" s="59" customFormat="1" ht="14.25">
      <c r="A102" s="54" t="s">
        <v>133</v>
      </c>
      <c r="B102" s="55">
        <v>0</v>
      </c>
    </row>
    <row r="103" spans="1:2" s="59" customFormat="1" ht="14.25">
      <c r="A103" s="54" t="s">
        <v>134</v>
      </c>
      <c r="B103" s="55">
        <v>0</v>
      </c>
    </row>
    <row r="104" spans="1:2" s="59" customFormat="1" ht="14.25">
      <c r="A104" s="54" t="s">
        <v>82</v>
      </c>
      <c r="B104" s="55">
        <v>0</v>
      </c>
    </row>
    <row r="105" spans="1:2" s="59" customFormat="1" ht="14.25">
      <c r="A105" s="54" t="s">
        <v>135</v>
      </c>
      <c r="B105" s="55">
        <v>0</v>
      </c>
    </row>
    <row r="106" spans="1:2" s="59" customFormat="1" ht="14.25">
      <c r="A106" s="54" t="s">
        <v>136</v>
      </c>
      <c r="B106" s="55">
        <f>SUM(B107:B115)</f>
        <v>131</v>
      </c>
    </row>
    <row r="107" spans="1:2" s="59" customFormat="1" ht="14.25">
      <c r="A107" s="54" t="s">
        <v>73</v>
      </c>
      <c r="B107" s="55">
        <v>66</v>
      </c>
    </row>
    <row r="108" spans="1:2" s="59" customFormat="1" ht="14.25">
      <c r="A108" s="54" t="s">
        <v>74</v>
      </c>
      <c r="B108" s="55">
        <v>0</v>
      </c>
    </row>
    <row r="109" spans="1:2" s="59" customFormat="1" ht="14.25">
      <c r="A109" s="54" t="s">
        <v>75</v>
      </c>
      <c r="B109" s="55">
        <v>0</v>
      </c>
    </row>
    <row r="110" spans="1:2" s="59" customFormat="1" ht="14.25">
      <c r="A110" s="54" t="s">
        <v>137</v>
      </c>
      <c r="B110" s="55">
        <v>0</v>
      </c>
    </row>
    <row r="111" spans="1:2" s="59" customFormat="1" ht="14.25">
      <c r="A111" s="54" t="s">
        <v>138</v>
      </c>
      <c r="B111" s="55">
        <v>0</v>
      </c>
    </row>
    <row r="112" spans="1:2" s="59" customFormat="1" ht="14.25">
      <c r="A112" s="54" t="s">
        <v>139</v>
      </c>
      <c r="B112" s="55">
        <v>0</v>
      </c>
    </row>
    <row r="113" spans="1:2" s="59" customFormat="1" ht="14.25">
      <c r="A113" s="54" t="s">
        <v>140</v>
      </c>
      <c r="B113" s="55">
        <v>0</v>
      </c>
    </row>
    <row r="114" spans="1:2" s="59" customFormat="1" ht="14.25">
      <c r="A114" s="54" t="s">
        <v>82</v>
      </c>
      <c r="B114" s="55">
        <v>47</v>
      </c>
    </row>
    <row r="115" spans="1:2" s="59" customFormat="1" ht="14.25">
      <c r="A115" s="54" t="s">
        <v>141</v>
      </c>
      <c r="B115" s="55">
        <v>18</v>
      </c>
    </row>
    <row r="116" spans="1:2" s="59" customFormat="1" ht="14.25">
      <c r="A116" s="54" t="s">
        <v>142</v>
      </c>
      <c r="B116" s="55">
        <f>SUM(B117:B124)</f>
        <v>821</v>
      </c>
    </row>
    <row r="117" spans="1:2" s="59" customFormat="1" ht="14.25">
      <c r="A117" s="54" t="s">
        <v>73</v>
      </c>
      <c r="B117" s="55">
        <v>707</v>
      </c>
    </row>
    <row r="118" spans="1:2" s="59" customFormat="1" ht="14.25">
      <c r="A118" s="54" t="s">
        <v>74</v>
      </c>
      <c r="B118" s="55">
        <v>0</v>
      </c>
    </row>
    <row r="119" spans="1:2" s="59" customFormat="1" ht="14.25">
      <c r="A119" s="54" t="s">
        <v>75</v>
      </c>
      <c r="B119" s="55">
        <v>0</v>
      </c>
    </row>
    <row r="120" spans="1:2" s="59" customFormat="1" ht="14.25">
      <c r="A120" s="54" t="s">
        <v>143</v>
      </c>
      <c r="B120" s="55">
        <v>0</v>
      </c>
    </row>
    <row r="121" spans="1:2" s="59" customFormat="1" ht="14.25">
      <c r="A121" s="54" t="s">
        <v>144</v>
      </c>
      <c r="B121" s="55">
        <v>17</v>
      </c>
    </row>
    <row r="122" spans="1:2" s="59" customFormat="1" ht="14.25">
      <c r="A122" s="54" t="s">
        <v>145</v>
      </c>
      <c r="B122" s="55">
        <v>0</v>
      </c>
    </row>
    <row r="123" spans="1:2" s="59" customFormat="1" ht="14.25">
      <c r="A123" s="54" t="s">
        <v>82</v>
      </c>
      <c r="B123" s="55">
        <v>49</v>
      </c>
    </row>
    <row r="124" spans="1:2" s="59" customFormat="1" ht="14.25">
      <c r="A124" s="54" t="s">
        <v>146</v>
      </c>
      <c r="B124" s="55">
        <v>48</v>
      </c>
    </row>
    <row r="125" spans="1:2" s="59" customFormat="1" ht="14.25">
      <c r="A125" s="54" t="s">
        <v>147</v>
      </c>
      <c r="B125" s="55">
        <f>SUM(B126:B135)</f>
        <v>397</v>
      </c>
    </row>
    <row r="126" spans="1:2" s="59" customFormat="1" ht="14.25">
      <c r="A126" s="54" t="s">
        <v>73</v>
      </c>
      <c r="B126" s="55">
        <v>299</v>
      </c>
    </row>
    <row r="127" spans="1:2" s="59" customFormat="1" ht="14.25">
      <c r="A127" s="54" t="s">
        <v>74</v>
      </c>
      <c r="B127" s="55">
        <v>0</v>
      </c>
    </row>
    <row r="128" spans="1:2" s="59" customFormat="1" ht="14.25">
      <c r="A128" s="54" t="s">
        <v>75</v>
      </c>
      <c r="B128" s="55">
        <v>0</v>
      </c>
    </row>
    <row r="129" spans="1:2" s="59" customFormat="1" ht="14.25">
      <c r="A129" s="54" t="s">
        <v>148</v>
      </c>
      <c r="B129" s="55">
        <v>0</v>
      </c>
    </row>
    <row r="130" spans="1:2" s="59" customFormat="1" ht="14.25">
      <c r="A130" s="54" t="s">
        <v>149</v>
      </c>
      <c r="B130" s="55">
        <v>0</v>
      </c>
    </row>
    <row r="131" spans="1:2" s="59" customFormat="1" ht="14.25">
      <c r="A131" s="54" t="s">
        <v>150</v>
      </c>
      <c r="B131" s="55">
        <v>0</v>
      </c>
    </row>
    <row r="132" spans="1:2" s="59" customFormat="1" ht="14.25">
      <c r="A132" s="54" t="s">
        <v>151</v>
      </c>
      <c r="B132" s="55">
        <v>0</v>
      </c>
    </row>
    <row r="133" spans="1:2" s="59" customFormat="1" ht="14.25">
      <c r="A133" s="54" t="s">
        <v>152</v>
      </c>
      <c r="B133" s="55">
        <v>0</v>
      </c>
    </row>
    <row r="134" spans="1:2" s="59" customFormat="1" ht="14.25">
      <c r="A134" s="54" t="s">
        <v>82</v>
      </c>
      <c r="B134" s="55">
        <v>98</v>
      </c>
    </row>
    <row r="135" spans="1:2" s="59" customFormat="1" ht="14.25">
      <c r="A135" s="54" t="s">
        <v>153</v>
      </c>
      <c r="B135" s="55">
        <v>0</v>
      </c>
    </row>
    <row r="136" spans="1:2" s="59" customFormat="1" ht="14.25">
      <c r="A136" s="54" t="s">
        <v>154</v>
      </c>
      <c r="B136" s="55">
        <f>SUM(B137:B148)</f>
        <v>0</v>
      </c>
    </row>
    <row r="137" spans="1:2" s="59" customFormat="1" ht="14.25">
      <c r="A137" s="54" t="s">
        <v>73</v>
      </c>
      <c r="B137" s="55">
        <v>0</v>
      </c>
    </row>
    <row r="138" spans="1:2" s="59" customFormat="1" ht="14.25">
      <c r="A138" s="54" t="s">
        <v>74</v>
      </c>
      <c r="B138" s="55">
        <v>0</v>
      </c>
    </row>
    <row r="139" spans="1:2" s="59" customFormat="1" ht="14.25">
      <c r="A139" s="54" t="s">
        <v>75</v>
      </c>
      <c r="B139" s="55">
        <v>0</v>
      </c>
    </row>
    <row r="140" spans="1:2" s="59" customFormat="1" ht="14.25">
      <c r="A140" s="54" t="s">
        <v>155</v>
      </c>
      <c r="B140" s="55">
        <v>0</v>
      </c>
    </row>
    <row r="141" spans="1:2" s="59" customFormat="1" ht="14.25">
      <c r="A141" s="54" t="s">
        <v>156</v>
      </c>
      <c r="B141" s="55">
        <v>0</v>
      </c>
    </row>
    <row r="142" spans="1:2" s="59" customFormat="1" ht="14.25">
      <c r="A142" s="54" t="s">
        <v>157</v>
      </c>
      <c r="B142" s="55">
        <v>0</v>
      </c>
    </row>
    <row r="143" spans="1:2" s="59" customFormat="1" ht="14.25">
      <c r="A143" s="54" t="s">
        <v>158</v>
      </c>
      <c r="B143" s="55">
        <v>0</v>
      </c>
    </row>
    <row r="144" spans="1:2" s="59" customFormat="1" ht="14.25">
      <c r="A144" s="54" t="s">
        <v>159</v>
      </c>
      <c r="B144" s="55">
        <v>0</v>
      </c>
    </row>
    <row r="145" spans="1:2" s="59" customFormat="1" ht="14.25">
      <c r="A145" s="54" t="s">
        <v>160</v>
      </c>
      <c r="B145" s="55">
        <v>0</v>
      </c>
    </row>
    <row r="146" spans="1:2" s="59" customFormat="1" ht="14.25">
      <c r="A146" s="54" t="s">
        <v>161</v>
      </c>
      <c r="B146" s="55">
        <v>0</v>
      </c>
    </row>
    <row r="147" spans="1:2" s="59" customFormat="1" ht="14.25">
      <c r="A147" s="54" t="s">
        <v>82</v>
      </c>
      <c r="B147" s="55">
        <v>0</v>
      </c>
    </row>
    <row r="148" spans="1:2" s="59" customFormat="1" ht="14.25">
      <c r="A148" s="54" t="s">
        <v>162</v>
      </c>
      <c r="B148" s="55">
        <v>0</v>
      </c>
    </row>
    <row r="149" spans="1:2" s="59" customFormat="1" ht="14.25">
      <c r="A149" s="54" t="s">
        <v>163</v>
      </c>
      <c r="B149" s="55">
        <f>SUM(B150:B155)</f>
        <v>0</v>
      </c>
    </row>
    <row r="150" spans="1:2" s="59" customFormat="1" ht="14.25">
      <c r="A150" s="54" t="s">
        <v>73</v>
      </c>
      <c r="B150" s="55">
        <v>0</v>
      </c>
    </row>
    <row r="151" spans="1:2" s="59" customFormat="1" ht="14.25">
      <c r="A151" s="54" t="s">
        <v>74</v>
      </c>
      <c r="B151" s="55">
        <v>0</v>
      </c>
    </row>
    <row r="152" spans="1:2" s="59" customFormat="1" ht="14.25">
      <c r="A152" s="54" t="s">
        <v>75</v>
      </c>
      <c r="B152" s="55">
        <v>0</v>
      </c>
    </row>
    <row r="153" spans="1:2" s="59" customFormat="1" ht="14.25">
      <c r="A153" s="54" t="s">
        <v>164</v>
      </c>
      <c r="B153" s="55">
        <v>0</v>
      </c>
    </row>
    <row r="154" spans="1:2" s="59" customFormat="1" ht="14.25">
      <c r="A154" s="54" t="s">
        <v>82</v>
      </c>
      <c r="B154" s="55">
        <v>0</v>
      </c>
    </row>
    <row r="155" spans="1:2" s="59" customFormat="1" ht="14.25">
      <c r="A155" s="54" t="s">
        <v>165</v>
      </c>
      <c r="B155" s="55">
        <v>0</v>
      </c>
    </row>
    <row r="156" spans="1:2" s="59" customFormat="1" ht="14.25">
      <c r="A156" s="54" t="s">
        <v>166</v>
      </c>
      <c r="B156" s="55">
        <f>SUM(B157:B163)</f>
        <v>0</v>
      </c>
    </row>
    <row r="157" spans="1:2" s="59" customFormat="1" ht="14.25">
      <c r="A157" s="54" t="s">
        <v>73</v>
      </c>
      <c r="B157" s="55">
        <v>0</v>
      </c>
    </row>
    <row r="158" spans="1:2" s="59" customFormat="1" ht="14.25">
      <c r="A158" s="54" t="s">
        <v>74</v>
      </c>
      <c r="B158" s="55">
        <v>0</v>
      </c>
    </row>
    <row r="159" spans="1:2" s="59" customFormat="1" ht="14.25">
      <c r="A159" s="54" t="s">
        <v>75</v>
      </c>
      <c r="B159" s="55">
        <v>0</v>
      </c>
    </row>
    <row r="160" spans="1:2" s="59" customFormat="1" ht="14.25">
      <c r="A160" s="54" t="s">
        <v>167</v>
      </c>
      <c r="B160" s="55">
        <v>0</v>
      </c>
    </row>
    <row r="161" spans="1:2" s="59" customFormat="1" ht="14.25">
      <c r="A161" s="54" t="s">
        <v>168</v>
      </c>
      <c r="B161" s="55">
        <v>0</v>
      </c>
    </row>
    <row r="162" spans="1:2" s="59" customFormat="1" ht="14.25">
      <c r="A162" s="54" t="s">
        <v>82</v>
      </c>
      <c r="B162" s="55">
        <v>0</v>
      </c>
    </row>
    <row r="163" spans="1:2" s="59" customFormat="1" ht="14.25">
      <c r="A163" s="54" t="s">
        <v>169</v>
      </c>
      <c r="B163" s="55">
        <v>0</v>
      </c>
    </row>
    <row r="164" spans="1:2" s="59" customFormat="1" ht="14.25">
      <c r="A164" s="54" t="s">
        <v>170</v>
      </c>
      <c r="B164" s="55">
        <f>SUM(B165:B169)</f>
        <v>85</v>
      </c>
    </row>
    <row r="165" spans="1:2" s="59" customFormat="1" ht="14.25">
      <c r="A165" s="54" t="s">
        <v>73</v>
      </c>
      <c r="B165" s="55">
        <v>85</v>
      </c>
    </row>
    <row r="166" spans="1:2" s="59" customFormat="1" ht="14.25">
      <c r="A166" s="54" t="s">
        <v>74</v>
      </c>
      <c r="B166" s="55">
        <v>0</v>
      </c>
    </row>
    <row r="167" spans="1:2" s="59" customFormat="1" ht="14.25">
      <c r="A167" s="54" t="s">
        <v>75</v>
      </c>
      <c r="B167" s="55">
        <v>0</v>
      </c>
    </row>
    <row r="168" spans="1:2" s="59" customFormat="1" ht="14.25">
      <c r="A168" s="54" t="s">
        <v>171</v>
      </c>
      <c r="B168" s="55">
        <v>0</v>
      </c>
    </row>
    <row r="169" spans="1:2" s="59" customFormat="1" ht="14.25">
      <c r="A169" s="54" t="s">
        <v>172</v>
      </c>
      <c r="B169" s="55">
        <v>0</v>
      </c>
    </row>
    <row r="170" spans="1:2" s="59" customFormat="1" ht="14.25">
      <c r="A170" s="54" t="s">
        <v>173</v>
      </c>
      <c r="B170" s="55">
        <f>SUM(B171:B176)</f>
        <v>48</v>
      </c>
    </row>
    <row r="171" spans="1:2" s="59" customFormat="1" ht="14.25">
      <c r="A171" s="54" t="s">
        <v>73</v>
      </c>
      <c r="B171" s="55">
        <v>26</v>
      </c>
    </row>
    <row r="172" spans="1:2" s="59" customFormat="1" ht="14.25">
      <c r="A172" s="54" t="s">
        <v>74</v>
      </c>
      <c r="B172" s="55">
        <v>0</v>
      </c>
    </row>
    <row r="173" spans="1:2" s="59" customFormat="1" ht="14.25">
      <c r="A173" s="54" t="s">
        <v>75</v>
      </c>
      <c r="B173" s="55">
        <v>0</v>
      </c>
    </row>
    <row r="174" spans="1:2" s="59" customFormat="1" ht="14.25">
      <c r="A174" s="54" t="s">
        <v>87</v>
      </c>
      <c r="B174" s="55">
        <v>0</v>
      </c>
    </row>
    <row r="175" spans="1:2" s="59" customFormat="1" ht="14.25">
      <c r="A175" s="54" t="s">
        <v>82</v>
      </c>
      <c r="B175" s="55">
        <v>22</v>
      </c>
    </row>
    <row r="176" spans="1:2" s="59" customFormat="1" ht="14.25">
      <c r="A176" s="54" t="s">
        <v>174</v>
      </c>
      <c r="B176" s="55">
        <v>0</v>
      </c>
    </row>
    <row r="177" spans="1:2" s="59" customFormat="1" ht="14.25">
      <c r="A177" s="54" t="s">
        <v>175</v>
      </c>
      <c r="B177" s="55">
        <f>SUM(B178:B183)</f>
        <v>122</v>
      </c>
    </row>
    <row r="178" spans="1:2" s="59" customFormat="1" ht="14.25">
      <c r="A178" s="54" t="s">
        <v>73</v>
      </c>
      <c r="B178" s="55">
        <v>90</v>
      </c>
    </row>
    <row r="179" spans="1:2" s="59" customFormat="1" ht="14.25">
      <c r="A179" s="54" t="s">
        <v>74</v>
      </c>
      <c r="B179" s="55">
        <v>1</v>
      </c>
    </row>
    <row r="180" spans="1:2" s="59" customFormat="1" ht="14.25">
      <c r="A180" s="54" t="s">
        <v>75</v>
      </c>
      <c r="B180" s="55">
        <v>0</v>
      </c>
    </row>
    <row r="181" spans="1:2" s="59" customFormat="1" ht="14.25">
      <c r="A181" s="54" t="s">
        <v>176</v>
      </c>
      <c r="B181" s="55">
        <v>0</v>
      </c>
    </row>
    <row r="182" spans="1:2" s="59" customFormat="1" ht="14.25">
      <c r="A182" s="54" t="s">
        <v>82</v>
      </c>
      <c r="B182" s="55">
        <v>13</v>
      </c>
    </row>
    <row r="183" spans="1:2" s="59" customFormat="1" ht="14.25">
      <c r="A183" s="54" t="s">
        <v>177</v>
      </c>
      <c r="B183" s="55">
        <v>18</v>
      </c>
    </row>
    <row r="184" spans="1:2" s="59" customFormat="1" ht="14.25">
      <c r="A184" s="54" t="s">
        <v>178</v>
      </c>
      <c r="B184" s="55">
        <f>SUM(B185:B190)</f>
        <v>862</v>
      </c>
    </row>
    <row r="185" spans="1:2" s="59" customFormat="1" ht="14.25">
      <c r="A185" s="54" t="s">
        <v>73</v>
      </c>
      <c r="B185" s="55">
        <v>640</v>
      </c>
    </row>
    <row r="186" spans="1:2" s="59" customFormat="1" ht="14.25">
      <c r="A186" s="54" t="s">
        <v>74</v>
      </c>
      <c r="B186" s="55">
        <v>18</v>
      </c>
    </row>
    <row r="187" spans="1:2" s="59" customFormat="1" ht="14.25">
      <c r="A187" s="54" t="s">
        <v>75</v>
      </c>
      <c r="B187" s="55">
        <v>0</v>
      </c>
    </row>
    <row r="188" spans="1:2" s="59" customFormat="1" ht="14.25">
      <c r="A188" s="54" t="s">
        <v>179</v>
      </c>
      <c r="B188" s="55">
        <v>0</v>
      </c>
    </row>
    <row r="189" spans="1:2" s="59" customFormat="1" ht="14.25">
      <c r="A189" s="54" t="s">
        <v>82</v>
      </c>
      <c r="B189" s="55">
        <v>202</v>
      </c>
    </row>
    <row r="190" spans="1:2" s="59" customFormat="1" ht="14.25">
      <c r="A190" s="54" t="s">
        <v>180</v>
      </c>
      <c r="B190" s="55">
        <v>2</v>
      </c>
    </row>
    <row r="191" spans="1:2" s="59" customFormat="1" ht="14.25">
      <c r="A191" s="54" t="s">
        <v>181</v>
      </c>
      <c r="B191" s="55">
        <f>SUM(B192:B197)</f>
        <v>389</v>
      </c>
    </row>
    <row r="192" spans="1:2" s="59" customFormat="1" ht="14.25">
      <c r="A192" s="54" t="s">
        <v>73</v>
      </c>
      <c r="B192" s="55">
        <v>228</v>
      </c>
    </row>
    <row r="193" spans="1:2" s="59" customFormat="1" ht="14.25">
      <c r="A193" s="54" t="s">
        <v>74</v>
      </c>
      <c r="B193" s="55">
        <v>0</v>
      </c>
    </row>
    <row r="194" spans="1:2" s="59" customFormat="1" ht="14.25">
      <c r="A194" s="54" t="s">
        <v>75</v>
      </c>
      <c r="B194" s="55">
        <v>0</v>
      </c>
    </row>
    <row r="195" spans="1:2" s="59" customFormat="1" ht="14.25">
      <c r="A195" s="54" t="s">
        <v>182</v>
      </c>
      <c r="B195" s="55">
        <v>0</v>
      </c>
    </row>
    <row r="196" spans="1:2" s="59" customFormat="1" ht="14.25">
      <c r="A196" s="54" t="s">
        <v>82</v>
      </c>
      <c r="B196" s="55">
        <v>86</v>
      </c>
    </row>
    <row r="197" spans="1:2" s="59" customFormat="1" ht="14.25">
      <c r="A197" s="54" t="s">
        <v>183</v>
      </c>
      <c r="B197" s="55">
        <v>75</v>
      </c>
    </row>
    <row r="198" spans="1:2" s="59" customFormat="1" ht="14.25">
      <c r="A198" s="54" t="s">
        <v>184</v>
      </c>
      <c r="B198" s="55">
        <f>SUM(B199:B204)</f>
        <v>284</v>
      </c>
    </row>
    <row r="199" spans="1:2" s="59" customFormat="1" ht="14.25">
      <c r="A199" s="54" t="s">
        <v>73</v>
      </c>
      <c r="B199" s="55">
        <v>204</v>
      </c>
    </row>
    <row r="200" spans="1:2" s="59" customFormat="1" ht="14.25">
      <c r="A200" s="54" t="s">
        <v>74</v>
      </c>
      <c r="B200" s="55">
        <v>0</v>
      </c>
    </row>
    <row r="201" spans="1:2" s="59" customFormat="1" ht="14.25">
      <c r="A201" s="54" t="s">
        <v>75</v>
      </c>
      <c r="B201" s="55">
        <v>0</v>
      </c>
    </row>
    <row r="202" spans="1:2" s="59" customFormat="1" ht="14.25">
      <c r="A202" s="54" t="s">
        <v>185</v>
      </c>
      <c r="B202" s="55">
        <v>0</v>
      </c>
    </row>
    <row r="203" spans="1:2" s="59" customFormat="1" ht="14.25">
      <c r="A203" s="54" t="s">
        <v>82</v>
      </c>
      <c r="B203" s="55">
        <v>63</v>
      </c>
    </row>
    <row r="204" spans="1:2" s="59" customFormat="1" ht="14.25">
      <c r="A204" s="54" t="s">
        <v>186</v>
      </c>
      <c r="B204" s="55">
        <v>17</v>
      </c>
    </row>
    <row r="205" spans="1:2" s="59" customFormat="1" ht="14.25">
      <c r="A205" s="54" t="s">
        <v>187</v>
      </c>
      <c r="B205" s="55">
        <f>SUM(B206:B212)</f>
        <v>182</v>
      </c>
    </row>
    <row r="206" spans="1:2" s="59" customFormat="1" ht="14.25">
      <c r="A206" s="54" t="s">
        <v>73</v>
      </c>
      <c r="B206" s="55">
        <v>94</v>
      </c>
    </row>
    <row r="207" spans="1:2" s="59" customFormat="1" ht="14.25">
      <c r="A207" s="54" t="s">
        <v>74</v>
      </c>
      <c r="B207" s="55">
        <v>0</v>
      </c>
    </row>
    <row r="208" spans="1:2" s="59" customFormat="1" ht="14.25">
      <c r="A208" s="54" t="s">
        <v>75</v>
      </c>
      <c r="B208" s="55">
        <v>0</v>
      </c>
    </row>
    <row r="209" spans="1:2" s="59" customFormat="1" ht="14.25">
      <c r="A209" s="54" t="s">
        <v>188</v>
      </c>
      <c r="B209" s="55">
        <v>20</v>
      </c>
    </row>
    <row r="210" spans="1:2" s="59" customFormat="1" ht="14.25">
      <c r="A210" s="54" t="s">
        <v>189</v>
      </c>
      <c r="B210" s="55">
        <v>0</v>
      </c>
    </row>
    <row r="211" spans="1:2" s="59" customFormat="1" ht="14.25">
      <c r="A211" s="54" t="s">
        <v>82</v>
      </c>
      <c r="B211" s="55">
        <v>68</v>
      </c>
    </row>
    <row r="212" spans="1:2" s="59" customFormat="1" ht="14.25">
      <c r="A212" s="54" t="s">
        <v>190</v>
      </c>
      <c r="B212" s="55">
        <v>0</v>
      </c>
    </row>
    <row r="213" spans="1:2" s="59" customFormat="1" ht="14.25">
      <c r="A213" s="54" t="s">
        <v>191</v>
      </c>
      <c r="B213" s="55">
        <f>SUM(B214:B218)</f>
        <v>0</v>
      </c>
    </row>
    <row r="214" spans="1:2" s="59" customFormat="1" ht="14.25">
      <c r="A214" s="54" t="s">
        <v>73</v>
      </c>
      <c r="B214" s="55">
        <v>0</v>
      </c>
    </row>
    <row r="215" spans="1:2" s="59" customFormat="1" ht="14.25">
      <c r="A215" s="54" t="s">
        <v>74</v>
      </c>
      <c r="B215" s="55">
        <v>0</v>
      </c>
    </row>
    <row r="216" spans="1:2" s="59" customFormat="1" ht="14.25">
      <c r="A216" s="54" t="s">
        <v>75</v>
      </c>
      <c r="B216" s="55">
        <v>0</v>
      </c>
    </row>
    <row r="217" spans="1:2" s="59" customFormat="1" ht="14.25">
      <c r="A217" s="54" t="s">
        <v>82</v>
      </c>
      <c r="B217" s="55">
        <v>0</v>
      </c>
    </row>
    <row r="218" spans="1:2" s="59" customFormat="1" ht="14.25">
      <c r="A218" s="54" t="s">
        <v>192</v>
      </c>
      <c r="B218" s="55">
        <v>0</v>
      </c>
    </row>
    <row r="219" spans="1:2" s="59" customFormat="1" ht="14.25">
      <c r="A219" s="54" t="s">
        <v>193</v>
      </c>
      <c r="B219" s="55">
        <f>SUM(B220:B224)</f>
        <v>17</v>
      </c>
    </row>
    <row r="220" spans="1:2" s="59" customFormat="1" ht="14.25">
      <c r="A220" s="54" t="s">
        <v>73</v>
      </c>
      <c r="B220" s="55">
        <v>0</v>
      </c>
    </row>
    <row r="221" spans="1:2" s="59" customFormat="1" ht="14.25">
      <c r="A221" s="54" t="s">
        <v>74</v>
      </c>
      <c r="B221" s="55">
        <v>0</v>
      </c>
    </row>
    <row r="222" spans="1:2" s="59" customFormat="1" ht="14.25">
      <c r="A222" s="54" t="s">
        <v>75</v>
      </c>
      <c r="B222" s="55">
        <v>0</v>
      </c>
    </row>
    <row r="223" spans="1:2" s="59" customFormat="1" ht="14.25">
      <c r="A223" s="54" t="s">
        <v>82</v>
      </c>
      <c r="B223" s="55">
        <v>17</v>
      </c>
    </row>
    <row r="224" spans="1:2" s="59" customFormat="1" ht="14.25">
      <c r="A224" s="54" t="s">
        <v>194</v>
      </c>
      <c r="B224" s="55">
        <v>0</v>
      </c>
    </row>
    <row r="225" spans="1:2" s="59" customFormat="1" ht="14.25">
      <c r="A225" s="54" t="s">
        <v>195</v>
      </c>
      <c r="B225" s="55">
        <f>SUM(B226:B231)</f>
        <v>0</v>
      </c>
    </row>
    <row r="226" spans="1:2" s="59" customFormat="1" ht="14.25">
      <c r="A226" s="54" t="s">
        <v>73</v>
      </c>
      <c r="B226" s="55">
        <v>0</v>
      </c>
    </row>
    <row r="227" spans="1:2" s="59" customFormat="1" ht="14.25">
      <c r="A227" s="54" t="s">
        <v>74</v>
      </c>
      <c r="B227" s="55">
        <v>0</v>
      </c>
    </row>
    <row r="228" spans="1:2" s="59" customFormat="1" ht="14.25">
      <c r="A228" s="54" t="s">
        <v>75</v>
      </c>
      <c r="B228" s="55">
        <v>0</v>
      </c>
    </row>
    <row r="229" spans="1:2" s="59" customFormat="1" ht="14.25">
      <c r="A229" s="54" t="s">
        <v>196</v>
      </c>
      <c r="B229" s="55">
        <v>0</v>
      </c>
    </row>
    <row r="230" spans="1:2" s="59" customFormat="1" ht="14.25">
      <c r="A230" s="54" t="s">
        <v>82</v>
      </c>
      <c r="B230" s="55">
        <v>0</v>
      </c>
    </row>
    <row r="231" spans="1:2" s="59" customFormat="1" ht="14.25">
      <c r="A231" s="54" t="s">
        <v>197</v>
      </c>
      <c r="B231" s="55">
        <v>0</v>
      </c>
    </row>
    <row r="232" spans="1:2" s="59" customFormat="1" ht="14.25">
      <c r="A232" s="54" t="s">
        <v>198</v>
      </c>
      <c r="B232" s="55">
        <f>SUM(B233:B246)</f>
        <v>1552</v>
      </c>
    </row>
    <row r="233" spans="1:2" s="59" customFormat="1" ht="14.25">
      <c r="A233" s="54" t="s">
        <v>73</v>
      </c>
      <c r="B233" s="55">
        <v>1011</v>
      </c>
    </row>
    <row r="234" spans="1:2" s="59" customFormat="1" ht="14.25">
      <c r="A234" s="54" t="s">
        <v>74</v>
      </c>
      <c r="B234" s="55">
        <v>49</v>
      </c>
    </row>
    <row r="235" spans="1:2" s="59" customFormat="1" ht="14.25">
      <c r="A235" s="54" t="s">
        <v>75</v>
      </c>
      <c r="B235" s="55">
        <v>0</v>
      </c>
    </row>
    <row r="236" spans="1:2" s="59" customFormat="1" ht="14.25">
      <c r="A236" s="54" t="s">
        <v>199</v>
      </c>
      <c r="B236" s="55">
        <v>24</v>
      </c>
    </row>
    <row r="237" spans="1:2" s="59" customFormat="1" ht="14.25">
      <c r="A237" s="54" t="s">
        <v>200</v>
      </c>
      <c r="B237" s="55">
        <v>102</v>
      </c>
    </row>
    <row r="238" spans="1:2" s="59" customFormat="1" ht="14.25">
      <c r="A238" s="54" t="s">
        <v>114</v>
      </c>
      <c r="B238" s="55">
        <v>0</v>
      </c>
    </row>
    <row r="239" spans="1:2" s="59" customFormat="1" ht="14.25">
      <c r="A239" s="54" t="s">
        <v>201</v>
      </c>
      <c r="B239" s="55">
        <v>0</v>
      </c>
    </row>
    <row r="240" spans="1:2" s="59" customFormat="1" ht="14.25">
      <c r="A240" s="54" t="s">
        <v>202</v>
      </c>
      <c r="B240" s="55">
        <v>16</v>
      </c>
    </row>
    <row r="241" spans="1:2" s="59" customFormat="1" ht="14.25">
      <c r="A241" s="54" t="s">
        <v>203</v>
      </c>
      <c r="B241" s="55">
        <v>0</v>
      </c>
    </row>
    <row r="242" spans="1:2" s="59" customFormat="1" ht="14.25">
      <c r="A242" s="54" t="s">
        <v>204</v>
      </c>
      <c r="B242" s="55">
        <v>0</v>
      </c>
    </row>
    <row r="243" spans="1:2" s="59" customFormat="1" ht="14.25">
      <c r="A243" s="54" t="s">
        <v>205</v>
      </c>
      <c r="B243" s="55">
        <v>0</v>
      </c>
    </row>
    <row r="244" spans="1:2" s="59" customFormat="1" ht="14.25">
      <c r="A244" s="54" t="s">
        <v>206</v>
      </c>
      <c r="B244" s="55">
        <v>37</v>
      </c>
    </row>
    <row r="245" spans="1:2" s="59" customFormat="1" ht="14.25">
      <c r="A245" s="54" t="s">
        <v>82</v>
      </c>
      <c r="B245" s="55">
        <v>313</v>
      </c>
    </row>
    <row r="246" spans="1:2" s="59" customFormat="1" ht="14.25">
      <c r="A246" s="54" t="s">
        <v>207</v>
      </c>
      <c r="B246" s="55">
        <v>0</v>
      </c>
    </row>
    <row r="247" spans="1:2" s="59" customFormat="1" ht="14.25">
      <c r="A247" s="54" t="s">
        <v>208</v>
      </c>
      <c r="B247" s="55">
        <f>SUM(B248:B249)</f>
        <v>77</v>
      </c>
    </row>
    <row r="248" spans="1:2" s="59" customFormat="1" ht="14.25">
      <c r="A248" s="54" t="s">
        <v>209</v>
      </c>
      <c r="B248" s="55">
        <v>0</v>
      </c>
    </row>
    <row r="249" spans="1:2" s="59" customFormat="1" ht="14.25">
      <c r="A249" s="54" t="s">
        <v>210</v>
      </c>
      <c r="B249" s="55">
        <v>77</v>
      </c>
    </row>
    <row r="250" spans="1:2" s="59" customFormat="1" ht="14.25">
      <c r="A250" s="54" t="s">
        <v>211</v>
      </c>
      <c r="B250" s="55">
        <f>B251+B258+B261+B264+B270+B275+B277+B282+B288</f>
        <v>0</v>
      </c>
    </row>
    <row r="251" spans="1:2" s="59" customFormat="1" ht="14.25">
      <c r="A251" s="54" t="s">
        <v>212</v>
      </c>
      <c r="B251" s="55">
        <f>SUM(B252:B257)</f>
        <v>0</v>
      </c>
    </row>
    <row r="252" spans="1:2" s="59" customFormat="1" ht="14.25">
      <c r="A252" s="54" t="s">
        <v>73</v>
      </c>
      <c r="B252" s="55">
        <v>0</v>
      </c>
    </row>
    <row r="253" spans="1:2" s="59" customFormat="1" ht="14.25">
      <c r="A253" s="54" t="s">
        <v>74</v>
      </c>
      <c r="B253" s="55">
        <v>0</v>
      </c>
    </row>
    <row r="254" spans="1:2" s="59" customFormat="1" ht="14.25">
      <c r="A254" s="54" t="s">
        <v>75</v>
      </c>
      <c r="B254" s="55">
        <v>0</v>
      </c>
    </row>
    <row r="255" spans="1:2" s="59" customFormat="1" ht="14.25">
      <c r="A255" s="54" t="s">
        <v>179</v>
      </c>
      <c r="B255" s="55">
        <v>0</v>
      </c>
    </row>
    <row r="256" spans="1:2" s="59" customFormat="1" ht="14.25">
      <c r="A256" s="54" t="s">
        <v>82</v>
      </c>
      <c r="B256" s="55">
        <v>0</v>
      </c>
    </row>
    <row r="257" spans="1:2" s="59" customFormat="1" ht="14.25">
      <c r="A257" s="54" t="s">
        <v>213</v>
      </c>
      <c r="B257" s="55">
        <v>0</v>
      </c>
    </row>
    <row r="258" spans="1:2" s="59" customFormat="1" ht="14.25">
      <c r="A258" s="54" t="s">
        <v>214</v>
      </c>
      <c r="B258" s="55">
        <f>SUM(B259:B260)</f>
        <v>0</v>
      </c>
    </row>
    <row r="259" spans="1:2" s="59" customFormat="1" ht="14.25">
      <c r="A259" s="54" t="s">
        <v>215</v>
      </c>
      <c r="B259" s="55">
        <v>0</v>
      </c>
    </row>
    <row r="260" spans="1:2" s="59" customFormat="1" ht="14.25">
      <c r="A260" s="54" t="s">
        <v>216</v>
      </c>
      <c r="B260" s="55">
        <v>0</v>
      </c>
    </row>
    <row r="261" spans="1:2" s="59" customFormat="1" ht="14.25">
      <c r="A261" s="54" t="s">
        <v>217</v>
      </c>
      <c r="B261" s="55">
        <f>SUM(B262:B263)</f>
        <v>0</v>
      </c>
    </row>
    <row r="262" spans="1:2" s="59" customFormat="1" ht="14.25">
      <c r="A262" s="54" t="s">
        <v>218</v>
      </c>
      <c r="B262" s="55">
        <v>0</v>
      </c>
    </row>
    <row r="263" spans="1:2" s="59" customFormat="1" ht="14.25">
      <c r="A263" s="54" t="s">
        <v>219</v>
      </c>
      <c r="B263" s="55">
        <v>0</v>
      </c>
    </row>
    <row r="264" spans="1:2" s="59" customFormat="1" ht="14.25">
      <c r="A264" s="54" t="s">
        <v>220</v>
      </c>
      <c r="B264" s="55">
        <f>SUM(B265:B269)</f>
        <v>0</v>
      </c>
    </row>
    <row r="265" spans="1:2" s="59" customFormat="1" ht="14.25">
      <c r="A265" s="54" t="s">
        <v>221</v>
      </c>
      <c r="B265" s="55">
        <v>0</v>
      </c>
    </row>
    <row r="266" spans="1:2" s="59" customFormat="1" ht="14.25">
      <c r="A266" s="54" t="s">
        <v>222</v>
      </c>
      <c r="B266" s="55">
        <v>0</v>
      </c>
    </row>
    <row r="267" spans="1:2" s="59" customFormat="1" ht="14.25">
      <c r="A267" s="54" t="s">
        <v>223</v>
      </c>
      <c r="B267" s="55">
        <v>0</v>
      </c>
    </row>
    <row r="268" spans="1:2" s="59" customFormat="1" ht="14.25">
      <c r="A268" s="54" t="s">
        <v>224</v>
      </c>
      <c r="B268" s="55">
        <v>0</v>
      </c>
    </row>
    <row r="269" spans="1:2" s="59" customFormat="1" ht="14.25">
      <c r="A269" s="54" t="s">
        <v>225</v>
      </c>
      <c r="B269" s="55">
        <v>0</v>
      </c>
    </row>
    <row r="270" spans="1:2" s="59" customFormat="1" ht="14.25">
      <c r="A270" s="54" t="s">
        <v>226</v>
      </c>
      <c r="B270" s="55">
        <f>SUM(B271:B274)</f>
        <v>0</v>
      </c>
    </row>
    <row r="271" spans="1:2" s="59" customFormat="1" ht="14.25">
      <c r="A271" s="54" t="s">
        <v>227</v>
      </c>
      <c r="B271" s="55">
        <v>0</v>
      </c>
    </row>
    <row r="272" spans="1:2" s="59" customFormat="1" ht="14.25">
      <c r="A272" s="54" t="s">
        <v>228</v>
      </c>
      <c r="B272" s="55">
        <v>0</v>
      </c>
    </row>
    <row r="273" spans="1:2" s="59" customFormat="1" ht="14.25">
      <c r="A273" s="54" t="s">
        <v>229</v>
      </c>
      <c r="B273" s="55">
        <v>0</v>
      </c>
    </row>
    <row r="274" spans="1:2" s="59" customFormat="1" ht="14.25">
      <c r="A274" s="54" t="s">
        <v>230</v>
      </c>
      <c r="B274" s="55">
        <v>0</v>
      </c>
    </row>
    <row r="275" spans="1:2" s="59" customFormat="1" ht="14.25">
      <c r="A275" s="54" t="s">
        <v>231</v>
      </c>
      <c r="B275" s="55">
        <f>B276</f>
        <v>0</v>
      </c>
    </row>
    <row r="276" spans="1:2" s="59" customFormat="1" ht="14.25">
      <c r="A276" s="54" t="s">
        <v>232</v>
      </c>
      <c r="B276" s="55">
        <v>0</v>
      </c>
    </row>
    <row r="277" spans="1:2" s="59" customFormat="1" ht="14.25">
      <c r="A277" s="54" t="s">
        <v>233</v>
      </c>
      <c r="B277" s="55">
        <f>SUM(B278:B281)</f>
        <v>0</v>
      </c>
    </row>
    <row r="278" spans="1:2" s="59" customFormat="1" ht="14.25">
      <c r="A278" s="54" t="s">
        <v>234</v>
      </c>
      <c r="B278" s="55">
        <v>0</v>
      </c>
    </row>
    <row r="279" spans="1:2" s="59" customFormat="1" ht="14.25">
      <c r="A279" s="54" t="s">
        <v>235</v>
      </c>
      <c r="B279" s="55">
        <v>0</v>
      </c>
    </row>
    <row r="280" spans="1:2" s="59" customFormat="1" ht="14.25">
      <c r="A280" s="54" t="s">
        <v>236</v>
      </c>
      <c r="B280" s="55">
        <v>0</v>
      </c>
    </row>
    <row r="281" spans="1:2" s="59" customFormat="1" ht="14.25">
      <c r="A281" s="54" t="s">
        <v>237</v>
      </c>
      <c r="B281" s="55">
        <v>0</v>
      </c>
    </row>
    <row r="282" spans="1:2" s="59" customFormat="1" ht="14.25">
      <c r="A282" s="54" t="s">
        <v>238</v>
      </c>
      <c r="B282" s="55">
        <f>SUM(B283:B287)</f>
        <v>0</v>
      </c>
    </row>
    <row r="283" spans="1:2" s="59" customFormat="1" ht="14.25">
      <c r="A283" s="54" t="s">
        <v>73</v>
      </c>
      <c r="B283" s="55">
        <v>0</v>
      </c>
    </row>
    <row r="284" spans="1:2" s="59" customFormat="1" ht="14.25">
      <c r="A284" s="54" t="s">
        <v>74</v>
      </c>
      <c r="B284" s="55">
        <v>0</v>
      </c>
    </row>
    <row r="285" spans="1:2" s="59" customFormat="1" ht="14.25">
      <c r="A285" s="54" t="s">
        <v>75</v>
      </c>
      <c r="B285" s="55">
        <v>0</v>
      </c>
    </row>
    <row r="286" spans="1:2" s="59" customFormat="1" ht="14.25">
      <c r="A286" s="54" t="s">
        <v>82</v>
      </c>
      <c r="B286" s="55">
        <v>0</v>
      </c>
    </row>
    <row r="287" spans="1:2" s="59" customFormat="1" ht="14.25">
      <c r="A287" s="54" t="s">
        <v>239</v>
      </c>
      <c r="B287" s="55">
        <v>0</v>
      </c>
    </row>
    <row r="288" spans="1:2" s="59" customFormat="1" ht="14.25">
      <c r="A288" s="54" t="s">
        <v>240</v>
      </c>
      <c r="B288" s="55">
        <f aca="true" t="shared" si="0" ref="B288:B293">B289</f>
        <v>0</v>
      </c>
    </row>
    <row r="289" spans="1:2" s="59" customFormat="1" ht="14.25">
      <c r="A289" s="54" t="s">
        <v>241</v>
      </c>
      <c r="B289" s="55">
        <v>0</v>
      </c>
    </row>
    <row r="290" spans="1:2" s="59" customFormat="1" ht="14.25">
      <c r="A290" s="54" t="s">
        <v>242</v>
      </c>
      <c r="B290" s="55">
        <f>SUM(B291,B293,B295,B297,B307)</f>
        <v>6</v>
      </c>
    </row>
    <row r="291" spans="1:2" s="59" customFormat="1" ht="14.25">
      <c r="A291" s="54" t="s">
        <v>243</v>
      </c>
      <c r="B291" s="55">
        <f t="shared" si="0"/>
        <v>0</v>
      </c>
    </row>
    <row r="292" spans="1:2" s="59" customFormat="1" ht="14.25">
      <c r="A292" s="54" t="s">
        <v>244</v>
      </c>
      <c r="B292" s="55">
        <v>0</v>
      </c>
    </row>
    <row r="293" spans="1:2" s="59" customFormat="1" ht="14.25">
      <c r="A293" s="54" t="s">
        <v>245</v>
      </c>
      <c r="B293" s="55">
        <f t="shared" si="0"/>
        <v>0</v>
      </c>
    </row>
    <row r="294" spans="1:2" s="59" customFormat="1" ht="14.25">
      <c r="A294" s="54" t="s">
        <v>246</v>
      </c>
      <c r="B294" s="55">
        <v>0</v>
      </c>
    </row>
    <row r="295" spans="1:2" s="59" customFormat="1" ht="14.25">
      <c r="A295" s="54" t="s">
        <v>247</v>
      </c>
      <c r="B295" s="55">
        <f>B296</f>
        <v>0</v>
      </c>
    </row>
    <row r="296" spans="1:2" s="59" customFormat="1" ht="14.25">
      <c r="A296" s="54" t="s">
        <v>248</v>
      </c>
      <c r="B296" s="55">
        <v>0</v>
      </c>
    </row>
    <row r="297" spans="1:2" s="59" customFormat="1" ht="14.25">
      <c r="A297" s="54" t="s">
        <v>249</v>
      </c>
      <c r="B297" s="55">
        <f>SUM(B298:B306)</f>
        <v>6</v>
      </c>
    </row>
    <row r="298" spans="1:2" s="59" customFormat="1" ht="14.25">
      <c r="A298" s="54" t="s">
        <v>250</v>
      </c>
      <c r="B298" s="55">
        <v>2</v>
      </c>
    </row>
    <row r="299" spans="1:2" s="59" customFormat="1" ht="14.25">
      <c r="A299" s="54" t="s">
        <v>251</v>
      </c>
      <c r="B299" s="55">
        <v>0</v>
      </c>
    </row>
    <row r="300" spans="1:2" s="59" customFormat="1" ht="14.25">
      <c r="A300" s="54" t="s">
        <v>252</v>
      </c>
      <c r="B300" s="55">
        <v>4</v>
      </c>
    </row>
    <row r="301" spans="1:2" s="59" customFormat="1" ht="14.25">
      <c r="A301" s="54" t="s">
        <v>253</v>
      </c>
      <c r="B301" s="55">
        <v>0</v>
      </c>
    </row>
    <row r="302" spans="1:2" s="59" customFormat="1" ht="14.25">
      <c r="A302" s="54" t="s">
        <v>254</v>
      </c>
      <c r="B302" s="55">
        <v>0</v>
      </c>
    </row>
    <row r="303" spans="1:2" s="59" customFormat="1" ht="14.25">
      <c r="A303" s="54" t="s">
        <v>255</v>
      </c>
      <c r="B303" s="55">
        <v>0</v>
      </c>
    </row>
    <row r="304" spans="1:2" s="59" customFormat="1" ht="14.25">
      <c r="A304" s="54" t="s">
        <v>256</v>
      </c>
      <c r="B304" s="55">
        <v>0</v>
      </c>
    </row>
    <row r="305" spans="1:2" s="59" customFormat="1" ht="14.25">
      <c r="A305" s="54" t="s">
        <v>257</v>
      </c>
      <c r="B305" s="55">
        <v>0</v>
      </c>
    </row>
    <row r="306" spans="1:2" s="59" customFormat="1" ht="14.25">
      <c r="A306" s="54" t="s">
        <v>258</v>
      </c>
      <c r="B306" s="55">
        <v>0</v>
      </c>
    </row>
    <row r="307" spans="1:2" s="59" customFormat="1" ht="14.25">
      <c r="A307" s="54" t="s">
        <v>259</v>
      </c>
      <c r="B307" s="55">
        <f>B308</f>
        <v>0</v>
      </c>
    </row>
    <row r="308" spans="1:2" s="59" customFormat="1" ht="14.25">
      <c r="A308" s="54" t="s">
        <v>260</v>
      </c>
      <c r="B308" s="55">
        <v>0</v>
      </c>
    </row>
    <row r="309" spans="1:2" s="59" customFormat="1" ht="14.25">
      <c r="A309" s="54" t="s">
        <v>261</v>
      </c>
      <c r="B309" s="55">
        <f>B310+B313+B324+B331+B339+B348+B364+B374+B384+B392+B398</f>
        <v>12080</v>
      </c>
    </row>
    <row r="310" spans="1:2" s="59" customFormat="1" ht="14.25">
      <c r="A310" s="54" t="s">
        <v>262</v>
      </c>
      <c r="B310" s="55">
        <f>SUM(B311:B312)</f>
        <v>0</v>
      </c>
    </row>
    <row r="311" spans="1:2" s="59" customFormat="1" ht="14.25">
      <c r="A311" s="54" t="s">
        <v>263</v>
      </c>
      <c r="B311" s="55">
        <v>0</v>
      </c>
    </row>
    <row r="312" spans="1:2" s="59" customFormat="1" ht="14.25">
      <c r="A312" s="54" t="s">
        <v>264</v>
      </c>
      <c r="B312" s="55">
        <v>0</v>
      </c>
    </row>
    <row r="313" spans="1:2" s="59" customFormat="1" ht="14.25">
      <c r="A313" s="54" t="s">
        <v>265</v>
      </c>
      <c r="B313" s="55">
        <f>SUM(B314:B323)</f>
        <v>6995</v>
      </c>
    </row>
    <row r="314" spans="1:2" s="59" customFormat="1" ht="14.25">
      <c r="A314" s="54" t="s">
        <v>73</v>
      </c>
      <c r="B314" s="55">
        <v>5263</v>
      </c>
    </row>
    <row r="315" spans="1:2" s="59" customFormat="1" ht="14.25">
      <c r="A315" s="54" t="s">
        <v>74</v>
      </c>
      <c r="B315" s="55">
        <v>15</v>
      </c>
    </row>
    <row r="316" spans="1:2" s="59" customFormat="1" ht="14.25">
      <c r="A316" s="54" t="s">
        <v>75</v>
      </c>
      <c r="B316" s="55">
        <v>0</v>
      </c>
    </row>
    <row r="317" spans="1:2" s="59" customFormat="1" ht="14.25">
      <c r="A317" s="67" t="s">
        <v>114</v>
      </c>
      <c r="B317" s="57">
        <v>0</v>
      </c>
    </row>
    <row r="318" spans="1:2" s="59" customFormat="1" ht="14.25">
      <c r="A318" s="54" t="s">
        <v>266</v>
      </c>
      <c r="B318" s="55">
        <v>617</v>
      </c>
    </row>
    <row r="319" spans="1:2" s="59" customFormat="1" ht="14.25">
      <c r="A319" s="54" t="s">
        <v>267</v>
      </c>
      <c r="B319" s="55">
        <v>0</v>
      </c>
    </row>
    <row r="320" spans="1:2" s="59" customFormat="1" ht="14.25">
      <c r="A320" s="54" t="s">
        <v>268</v>
      </c>
      <c r="B320" s="55">
        <v>0</v>
      </c>
    </row>
    <row r="321" spans="1:2" s="59" customFormat="1" ht="14.25">
      <c r="A321" s="54" t="s">
        <v>269</v>
      </c>
      <c r="B321" s="55">
        <v>0</v>
      </c>
    </row>
    <row r="322" spans="1:2" s="59" customFormat="1" ht="14.25">
      <c r="A322" s="54" t="s">
        <v>82</v>
      </c>
      <c r="B322" s="55">
        <v>94</v>
      </c>
    </row>
    <row r="323" spans="1:2" s="59" customFormat="1" ht="14.25">
      <c r="A323" s="54" t="s">
        <v>270</v>
      </c>
      <c r="B323" s="55">
        <v>1006</v>
      </c>
    </row>
    <row r="324" spans="1:2" s="59" customFormat="1" ht="14.25">
      <c r="A324" s="54" t="s">
        <v>271</v>
      </c>
      <c r="B324" s="55">
        <f>SUM(B325:B330)</f>
        <v>0</v>
      </c>
    </row>
    <row r="325" spans="1:2" s="59" customFormat="1" ht="14.25">
      <c r="A325" s="54" t="s">
        <v>73</v>
      </c>
      <c r="B325" s="55">
        <v>0</v>
      </c>
    </row>
    <row r="326" spans="1:2" s="59" customFormat="1" ht="14.25">
      <c r="A326" s="54" t="s">
        <v>74</v>
      </c>
      <c r="B326" s="55">
        <v>0</v>
      </c>
    </row>
    <row r="327" spans="1:2" s="59" customFormat="1" ht="14.25">
      <c r="A327" s="54" t="s">
        <v>75</v>
      </c>
      <c r="B327" s="55">
        <v>0</v>
      </c>
    </row>
    <row r="328" spans="1:2" s="59" customFormat="1" ht="14.25">
      <c r="A328" s="54" t="s">
        <v>272</v>
      </c>
      <c r="B328" s="55">
        <v>0</v>
      </c>
    </row>
    <row r="329" spans="1:2" s="59" customFormat="1" ht="14.25">
      <c r="A329" s="54" t="s">
        <v>82</v>
      </c>
      <c r="B329" s="55">
        <v>0</v>
      </c>
    </row>
    <row r="330" spans="1:2" s="59" customFormat="1" ht="14.25">
      <c r="A330" s="54" t="s">
        <v>273</v>
      </c>
      <c r="B330" s="55">
        <v>0</v>
      </c>
    </row>
    <row r="331" spans="1:2" s="59" customFormat="1" ht="14.25">
      <c r="A331" s="54" t="s">
        <v>274</v>
      </c>
      <c r="B331" s="55">
        <f>SUM(B332:B338)</f>
        <v>817</v>
      </c>
    </row>
    <row r="332" spans="1:2" s="59" customFormat="1" ht="14.25">
      <c r="A332" s="54" t="s">
        <v>73</v>
      </c>
      <c r="B332" s="55">
        <v>600</v>
      </c>
    </row>
    <row r="333" spans="1:2" s="59" customFormat="1" ht="14.25">
      <c r="A333" s="54" t="s">
        <v>74</v>
      </c>
      <c r="B333" s="55">
        <v>0</v>
      </c>
    </row>
    <row r="334" spans="1:2" s="59" customFormat="1" ht="14.25">
      <c r="A334" s="54" t="s">
        <v>75</v>
      </c>
      <c r="B334" s="55">
        <v>0</v>
      </c>
    </row>
    <row r="335" spans="1:2" s="59" customFormat="1" ht="14.25">
      <c r="A335" s="54" t="s">
        <v>275</v>
      </c>
      <c r="B335" s="55">
        <v>0</v>
      </c>
    </row>
    <row r="336" spans="1:2" s="59" customFormat="1" ht="14.25">
      <c r="A336" s="54" t="s">
        <v>276</v>
      </c>
      <c r="B336" s="55">
        <v>0</v>
      </c>
    </row>
    <row r="337" spans="1:2" s="59" customFormat="1" ht="14.25">
      <c r="A337" s="54" t="s">
        <v>82</v>
      </c>
      <c r="B337" s="55">
        <v>0</v>
      </c>
    </row>
    <row r="338" spans="1:2" s="59" customFormat="1" ht="14.25">
      <c r="A338" s="54" t="s">
        <v>277</v>
      </c>
      <c r="B338" s="55">
        <v>217</v>
      </c>
    </row>
    <row r="339" spans="1:2" s="59" customFormat="1" ht="14.25">
      <c r="A339" s="54" t="s">
        <v>278</v>
      </c>
      <c r="B339" s="55">
        <f>SUM(B340:B347)</f>
        <v>1396</v>
      </c>
    </row>
    <row r="340" spans="1:2" s="59" customFormat="1" ht="14.25">
      <c r="A340" s="54" t="s">
        <v>73</v>
      </c>
      <c r="B340" s="55">
        <v>1038</v>
      </c>
    </row>
    <row r="341" spans="1:2" s="59" customFormat="1" ht="14.25">
      <c r="A341" s="54" t="s">
        <v>74</v>
      </c>
      <c r="B341" s="55">
        <v>2</v>
      </c>
    </row>
    <row r="342" spans="1:2" s="59" customFormat="1" ht="14.25">
      <c r="A342" s="54" t="s">
        <v>75</v>
      </c>
      <c r="B342" s="55">
        <v>0</v>
      </c>
    </row>
    <row r="343" spans="1:2" s="59" customFormat="1" ht="14.25">
      <c r="A343" s="54" t="s">
        <v>279</v>
      </c>
      <c r="B343" s="55">
        <v>299</v>
      </c>
    </row>
    <row r="344" spans="1:2" s="59" customFormat="1" ht="14.25">
      <c r="A344" s="54" t="s">
        <v>280</v>
      </c>
      <c r="B344" s="55">
        <v>0</v>
      </c>
    </row>
    <row r="345" spans="1:2" s="59" customFormat="1" ht="14.25">
      <c r="A345" s="54" t="s">
        <v>281</v>
      </c>
      <c r="B345" s="55">
        <v>0</v>
      </c>
    </row>
    <row r="346" spans="1:2" s="59" customFormat="1" ht="14.25">
      <c r="A346" s="54" t="s">
        <v>82</v>
      </c>
      <c r="B346" s="55">
        <v>0</v>
      </c>
    </row>
    <row r="347" spans="1:2" s="59" customFormat="1" ht="14.25">
      <c r="A347" s="54" t="s">
        <v>282</v>
      </c>
      <c r="B347" s="55">
        <v>57</v>
      </c>
    </row>
    <row r="348" spans="1:2" s="59" customFormat="1" ht="14.25">
      <c r="A348" s="54" t="s">
        <v>283</v>
      </c>
      <c r="B348" s="55">
        <f>SUM(B349:B363)</f>
        <v>925</v>
      </c>
    </row>
    <row r="349" spans="1:2" s="59" customFormat="1" ht="14.25">
      <c r="A349" s="54" t="s">
        <v>73</v>
      </c>
      <c r="B349" s="55">
        <v>666</v>
      </c>
    </row>
    <row r="350" spans="1:2" s="59" customFormat="1" ht="14.25">
      <c r="A350" s="54" t="s">
        <v>74</v>
      </c>
      <c r="B350" s="55">
        <v>2</v>
      </c>
    </row>
    <row r="351" spans="1:2" s="59" customFormat="1" ht="14.25">
      <c r="A351" s="54" t="s">
        <v>75</v>
      </c>
      <c r="B351" s="55">
        <v>0</v>
      </c>
    </row>
    <row r="352" spans="1:2" s="59" customFormat="1" ht="14.25">
      <c r="A352" s="54" t="s">
        <v>284</v>
      </c>
      <c r="B352" s="55">
        <v>172</v>
      </c>
    </row>
    <row r="353" spans="1:2" s="59" customFormat="1" ht="14.25">
      <c r="A353" s="54" t="s">
        <v>285</v>
      </c>
      <c r="B353" s="55">
        <v>0</v>
      </c>
    </row>
    <row r="354" spans="1:2" s="59" customFormat="1" ht="14.25">
      <c r="A354" s="54" t="s">
        <v>286</v>
      </c>
      <c r="B354" s="55">
        <v>0</v>
      </c>
    </row>
    <row r="355" spans="1:2" s="59" customFormat="1" ht="14.25">
      <c r="A355" s="54" t="s">
        <v>287</v>
      </c>
      <c r="B355" s="55">
        <v>28</v>
      </c>
    </row>
    <row r="356" spans="1:2" s="59" customFormat="1" ht="14.25">
      <c r="A356" s="54" t="s">
        <v>288</v>
      </c>
      <c r="B356" s="55">
        <v>0</v>
      </c>
    </row>
    <row r="357" spans="1:2" s="59" customFormat="1" ht="14.25">
      <c r="A357" s="54" t="s">
        <v>289</v>
      </c>
      <c r="B357" s="55">
        <v>0</v>
      </c>
    </row>
    <row r="358" spans="1:2" s="59" customFormat="1" ht="14.25">
      <c r="A358" s="54" t="s">
        <v>290</v>
      </c>
      <c r="B358" s="55">
        <v>0</v>
      </c>
    </row>
    <row r="359" spans="1:2" s="59" customFormat="1" ht="14.25">
      <c r="A359" s="54" t="s">
        <v>291</v>
      </c>
      <c r="B359" s="55">
        <v>0</v>
      </c>
    </row>
    <row r="360" spans="1:2" s="59" customFormat="1" ht="14.25">
      <c r="A360" s="54" t="s">
        <v>292</v>
      </c>
      <c r="B360" s="55">
        <v>0</v>
      </c>
    </row>
    <row r="361" spans="1:2" s="59" customFormat="1" ht="14.25">
      <c r="A361" s="54" t="s">
        <v>114</v>
      </c>
      <c r="B361" s="55">
        <v>0</v>
      </c>
    </row>
    <row r="362" spans="1:2" s="59" customFormat="1" ht="14.25">
      <c r="A362" s="54" t="s">
        <v>82</v>
      </c>
      <c r="B362" s="55">
        <v>57</v>
      </c>
    </row>
    <row r="363" spans="1:2" s="59" customFormat="1" ht="14.25">
      <c r="A363" s="54" t="s">
        <v>293</v>
      </c>
      <c r="B363" s="55">
        <v>0</v>
      </c>
    </row>
    <row r="364" spans="1:2" s="59" customFormat="1" ht="14.25">
      <c r="A364" s="54" t="s">
        <v>294</v>
      </c>
      <c r="B364" s="55">
        <f>SUM(B365:B373)</f>
        <v>0</v>
      </c>
    </row>
    <row r="365" spans="1:2" s="59" customFormat="1" ht="14.25">
      <c r="A365" s="54" t="s">
        <v>73</v>
      </c>
      <c r="B365" s="55">
        <v>0</v>
      </c>
    </row>
    <row r="366" spans="1:2" s="59" customFormat="1" ht="14.25">
      <c r="A366" s="54" t="s">
        <v>74</v>
      </c>
      <c r="B366" s="55">
        <v>0</v>
      </c>
    </row>
    <row r="367" spans="1:2" s="59" customFormat="1" ht="14.25">
      <c r="A367" s="54" t="s">
        <v>75</v>
      </c>
      <c r="B367" s="55">
        <v>0</v>
      </c>
    </row>
    <row r="368" spans="1:2" s="59" customFormat="1" ht="14.25">
      <c r="A368" s="54" t="s">
        <v>295</v>
      </c>
      <c r="B368" s="55">
        <v>0</v>
      </c>
    </row>
    <row r="369" spans="1:2" s="59" customFormat="1" ht="14.25">
      <c r="A369" s="54" t="s">
        <v>296</v>
      </c>
      <c r="B369" s="55">
        <v>0</v>
      </c>
    </row>
    <row r="370" spans="1:2" s="59" customFormat="1" ht="14.25">
      <c r="A370" s="54" t="s">
        <v>297</v>
      </c>
      <c r="B370" s="55">
        <v>0</v>
      </c>
    </row>
    <row r="371" spans="1:2" s="59" customFormat="1" ht="14.25">
      <c r="A371" s="54" t="s">
        <v>114</v>
      </c>
      <c r="B371" s="55">
        <v>0</v>
      </c>
    </row>
    <row r="372" spans="1:2" s="59" customFormat="1" ht="14.25">
      <c r="A372" s="54" t="s">
        <v>82</v>
      </c>
      <c r="B372" s="55">
        <v>0</v>
      </c>
    </row>
    <row r="373" spans="1:2" s="59" customFormat="1" ht="14.25">
      <c r="A373" s="54" t="s">
        <v>298</v>
      </c>
      <c r="B373" s="55">
        <v>0</v>
      </c>
    </row>
    <row r="374" spans="1:2" s="59" customFormat="1" ht="14.25">
      <c r="A374" s="54" t="s">
        <v>299</v>
      </c>
      <c r="B374" s="55">
        <f>SUM(B375:B383)</f>
        <v>0</v>
      </c>
    </row>
    <row r="375" spans="1:2" s="59" customFormat="1" ht="14.25">
      <c r="A375" s="54" t="s">
        <v>73</v>
      </c>
      <c r="B375" s="55">
        <v>0</v>
      </c>
    </row>
    <row r="376" spans="1:2" s="59" customFormat="1" ht="14.25">
      <c r="A376" s="54" t="s">
        <v>74</v>
      </c>
      <c r="B376" s="55">
        <v>0</v>
      </c>
    </row>
    <row r="377" spans="1:2" s="59" customFormat="1" ht="14.25">
      <c r="A377" s="54" t="s">
        <v>75</v>
      </c>
      <c r="B377" s="55">
        <v>0</v>
      </c>
    </row>
    <row r="378" spans="1:2" s="59" customFormat="1" ht="14.25">
      <c r="A378" s="54" t="s">
        <v>300</v>
      </c>
      <c r="B378" s="55">
        <v>0</v>
      </c>
    </row>
    <row r="379" spans="1:2" s="59" customFormat="1" ht="14.25">
      <c r="A379" s="54" t="s">
        <v>301</v>
      </c>
      <c r="B379" s="55">
        <v>0</v>
      </c>
    </row>
    <row r="380" spans="1:2" s="59" customFormat="1" ht="14.25">
      <c r="A380" s="54" t="s">
        <v>302</v>
      </c>
      <c r="B380" s="55">
        <v>0</v>
      </c>
    </row>
    <row r="381" spans="1:2" s="59" customFormat="1" ht="14.25">
      <c r="A381" s="54" t="s">
        <v>114</v>
      </c>
      <c r="B381" s="55">
        <v>0</v>
      </c>
    </row>
    <row r="382" spans="1:2" s="59" customFormat="1" ht="14.25">
      <c r="A382" s="54" t="s">
        <v>82</v>
      </c>
      <c r="B382" s="55">
        <v>0</v>
      </c>
    </row>
    <row r="383" spans="1:2" s="59" customFormat="1" ht="14.25">
      <c r="A383" s="54" t="s">
        <v>303</v>
      </c>
      <c r="B383" s="55">
        <v>0</v>
      </c>
    </row>
    <row r="384" spans="1:2" s="59" customFormat="1" ht="14.25">
      <c r="A384" s="67" t="s">
        <v>304</v>
      </c>
      <c r="B384" s="57">
        <f>SUM(B385:B391)</f>
        <v>0</v>
      </c>
    </row>
    <row r="385" spans="1:2" s="59" customFormat="1" ht="14.25">
      <c r="A385" s="54" t="s">
        <v>73</v>
      </c>
      <c r="B385" s="55">
        <v>0</v>
      </c>
    </row>
    <row r="386" spans="1:2" s="59" customFormat="1" ht="14.25">
      <c r="A386" s="54" t="s">
        <v>74</v>
      </c>
      <c r="B386" s="55">
        <v>0</v>
      </c>
    </row>
    <row r="387" spans="1:2" s="59" customFormat="1" ht="14.25">
      <c r="A387" s="54" t="s">
        <v>75</v>
      </c>
      <c r="B387" s="55">
        <v>0</v>
      </c>
    </row>
    <row r="388" spans="1:2" s="59" customFormat="1" ht="14.25">
      <c r="A388" s="54" t="s">
        <v>305</v>
      </c>
      <c r="B388" s="55">
        <v>0</v>
      </c>
    </row>
    <row r="389" spans="1:2" s="59" customFormat="1" ht="14.25">
      <c r="A389" s="54" t="s">
        <v>306</v>
      </c>
      <c r="B389" s="55">
        <v>0</v>
      </c>
    </row>
    <row r="390" spans="1:2" s="59" customFormat="1" ht="14.25">
      <c r="A390" s="54" t="s">
        <v>82</v>
      </c>
      <c r="B390" s="55">
        <v>0</v>
      </c>
    </row>
    <row r="391" spans="1:2" s="59" customFormat="1" ht="14.25">
      <c r="A391" s="54" t="s">
        <v>307</v>
      </c>
      <c r="B391" s="55">
        <v>0</v>
      </c>
    </row>
    <row r="392" spans="1:2" s="59" customFormat="1" ht="14.25">
      <c r="A392" s="54" t="s">
        <v>308</v>
      </c>
      <c r="B392" s="55">
        <f>SUM(B393:B397)</f>
        <v>0</v>
      </c>
    </row>
    <row r="393" spans="1:2" s="59" customFormat="1" ht="14.25">
      <c r="A393" s="54" t="s">
        <v>73</v>
      </c>
      <c r="B393" s="55">
        <v>0</v>
      </c>
    </row>
    <row r="394" spans="1:2" s="59" customFormat="1" ht="14.25">
      <c r="A394" s="54" t="s">
        <v>74</v>
      </c>
      <c r="B394" s="55">
        <v>0</v>
      </c>
    </row>
    <row r="395" spans="1:2" s="59" customFormat="1" ht="14.25">
      <c r="A395" s="54" t="s">
        <v>114</v>
      </c>
      <c r="B395" s="55">
        <v>0</v>
      </c>
    </row>
    <row r="396" spans="1:2" s="59" customFormat="1" ht="14.25">
      <c r="A396" s="54" t="s">
        <v>309</v>
      </c>
      <c r="B396" s="55">
        <v>0</v>
      </c>
    </row>
    <row r="397" spans="1:2" s="59" customFormat="1" ht="14.25">
      <c r="A397" s="54" t="s">
        <v>310</v>
      </c>
      <c r="B397" s="55">
        <v>0</v>
      </c>
    </row>
    <row r="398" spans="1:2" s="59" customFormat="1" ht="14.25">
      <c r="A398" s="54" t="s">
        <v>311</v>
      </c>
      <c r="B398" s="55">
        <f>B399</f>
        <v>1947</v>
      </c>
    </row>
    <row r="399" spans="1:2" s="59" customFormat="1" ht="14.25">
      <c r="A399" s="54" t="s">
        <v>312</v>
      </c>
      <c r="B399" s="55">
        <v>1947</v>
      </c>
    </row>
    <row r="400" spans="1:2" s="59" customFormat="1" ht="14.25">
      <c r="A400" s="54" t="s">
        <v>313</v>
      </c>
      <c r="B400" s="55">
        <f>B401+B406+B415+B421+B427+B431+B435+B439+B445+B452</f>
        <v>63337</v>
      </c>
    </row>
    <row r="401" spans="1:2" s="59" customFormat="1" ht="14.25">
      <c r="A401" s="54" t="s">
        <v>314</v>
      </c>
      <c r="B401" s="55">
        <f>SUM(B402:B405)</f>
        <v>1054</v>
      </c>
    </row>
    <row r="402" spans="1:2" s="59" customFormat="1" ht="14.25">
      <c r="A402" s="54" t="s">
        <v>73</v>
      </c>
      <c r="B402" s="55">
        <v>317</v>
      </c>
    </row>
    <row r="403" spans="1:2" s="59" customFormat="1" ht="14.25">
      <c r="A403" s="54" t="s">
        <v>74</v>
      </c>
      <c r="B403" s="55">
        <v>0</v>
      </c>
    </row>
    <row r="404" spans="1:2" s="59" customFormat="1" ht="14.25">
      <c r="A404" s="54" t="s">
        <v>75</v>
      </c>
      <c r="B404" s="55">
        <v>0</v>
      </c>
    </row>
    <row r="405" spans="1:2" s="59" customFormat="1" ht="14.25">
      <c r="A405" s="54" t="s">
        <v>315</v>
      </c>
      <c r="B405" s="55">
        <v>737</v>
      </c>
    </row>
    <row r="406" spans="1:2" s="59" customFormat="1" ht="14.25">
      <c r="A406" s="54" t="s">
        <v>316</v>
      </c>
      <c r="B406" s="55">
        <f>SUM(B407:B414)</f>
        <v>57290</v>
      </c>
    </row>
    <row r="407" spans="1:2" s="59" customFormat="1" ht="14.25">
      <c r="A407" s="54" t="s">
        <v>317</v>
      </c>
      <c r="B407" s="55">
        <v>8519</v>
      </c>
    </row>
    <row r="408" spans="1:2" s="59" customFormat="1" ht="14.25">
      <c r="A408" s="54" t="s">
        <v>318</v>
      </c>
      <c r="B408" s="55">
        <v>23222</v>
      </c>
    </row>
    <row r="409" spans="1:2" s="59" customFormat="1" ht="14.25">
      <c r="A409" s="54" t="s">
        <v>319</v>
      </c>
      <c r="B409" s="55">
        <v>18526</v>
      </c>
    </row>
    <row r="410" spans="1:2" s="59" customFormat="1" ht="14.25">
      <c r="A410" s="54" t="s">
        <v>320</v>
      </c>
      <c r="B410" s="55">
        <v>6650</v>
      </c>
    </row>
    <row r="411" spans="1:2" s="59" customFormat="1" ht="14.25">
      <c r="A411" s="54" t="s">
        <v>321</v>
      </c>
      <c r="B411" s="55">
        <v>0</v>
      </c>
    </row>
    <row r="412" spans="1:2" s="59" customFormat="1" ht="14.25">
      <c r="A412" s="54" t="s">
        <v>322</v>
      </c>
      <c r="B412" s="55">
        <v>0</v>
      </c>
    </row>
    <row r="413" spans="1:2" s="59" customFormat="1" ht="14.25">
      <c r="A413" s="54" t="s">
        <v>323</v>
      </c>
      <c r="B413" s="55">
        <v>0</v>
      </c>
    </row>
    <row r="414" spans="1:2" s="59" customFormat="1" ht="14.25">
      <c r="A414" s="54" t="s">
        <v>324</v>
      </c>
      <c r="B414" s="55">
        <v>373</v>
      </c>
    </row>
    <row r="415" spans="1:2" s="59" customFormat="1" ht="14.25">
      <c r="A415" s="54" t="s">
        <v>325</v>
      </c>
      <c r="B415" s="55">
        <f>SUM(B416:B420)</f>
        <v>3080</v>
      </c>
    </row>
    <row r="416" spans="1:2" s="59" customFormat="1" ht="14.25">
      <c r="A416" s="54" t="s">
        <v>326</v>
      </c>
      <c r="B416" s="55">
        <v>0</v>
      </c>
    </row>
    <row r="417" spans="1:2" s="59" customFormat="1" ht="14.25">
      <c r="A417" s="54" t="s">
        <v>327</v>
      </c>
      <c r="B417" s="55">
        <v>3080</v>
      </c>
    </row>
    <row r="418" spans="1:2" s="59" customFormat="1" ht="14.25">
      <c r="A418" s="54" t="s">
        <v>328</v>
      </c>
      <c r="B418" s="55">
        <v>0</v>
      </c>
    </row>
    <row r="419" spans="1:2" s="59" customFormat="1" ht="14.25">
      <c r="A419" s="54" t="s">
        <v>329</v>
      </c>
      <c r="B419" s="55">
        <v>0</v>
      </c>
    </row>
    <row r="420" spans="1:2" s="59" customFormat="1" ht="14.25">
      <c r="A420" s="54" t="s">
        <v>330</v>
      </c>
      <c r="B420" s="55">
        <v>0</v>
      </c>
    </row>
    <row r="421" spans="1:2" s="59" customFormat="1" ht="14.25">
      <c r="A421" s="54" t="s">
        <v>331</v>
      </c>
      <c r="B421" s="55">
        <f>SUM(B422:B426)</f>
        <v>0</v>
      </c>
    </row>
    <row r="422" spans="1:2" s="59" customFormat="1" ht="14.25">
      <c r="A422" s="54" t="s">
        <v>332</v>
      </c>
      <c r="B422" s="55">
        <v>0</v>
      </c>
    </row>
    <row r="423" spans="1:2" s="59" customFormat="1" ht="14.25">
      <c r="A423" s="54" t="s">
        <v>333</v>
      </c>
      <c r="B423" s="55">
        <v>0</v>
      </c>
    </row>
    <row r="424" spans="1:2" s="59" customFormat="1" ht="14.25">
      <c r="A424" s="54" t="s">
        <v>334</v>
      </c>
      <c r="B424" s="55">
        <v>0</v>
      </c>
    </row>
    <row r="425" spans="1:2" s="59" customFormat="1" ht="14.25">
      <c r="A425" s="54" t="s">
        <v>335</v>
      </c>
      <c r="B425" s="55">
        <v>0</v>
      </c>
    </row>
    <row r="426" spans="1:2" s="59" customFormat="1" ht="14.25">
      <c r="A426" s="54" t="s">
        <v>336</v>
      </c>
      <c r="B426" s="55">
        <v>0</v>
      </c>
    </row>
    <row r="427" spans="1:2" s="59" customFormat="1" ht="14.25">
      <c r="A427" s="54" t="s">
        <v>337</v>
      </c>
      <c r="B427" s="55">
        <f>SUM(B428:B430)</f>
        <v>0</v>
      </c>
    </row>
    <row r="428" spans="1:2" s="59" customFormat="1" ht="14.25">
      <c r="A428" s="54" t="s">
        <v>338</v>
      </c>
      <c r="B428" s="55">
        <v>0</v>
      </c>
    </row>
    <row r="429" spans="1:2" s="59" customFormat="1" ht="14.25">
      <c r="A429" s="54" t="s">
        <v>339</v>
      </c>
      <c r="B429" s="55">
        <v>0</v>
      </c>
    </row>
    <row r="430" spans="1:2" s="59" customFormat="1" ht="14.25">
      <c r="A430" s="54" t="s">
        <v>340</v>
      </c>
      <c r="B430" s="55">
        <v>0</v>
      </c>
    </row>
    <row r="431" spans="1:2" s="59" customFormat="1" ht="14.25">
      <c r="A431" s="54" t="s">
        <v>341</v>
      </c>
      <c r="B431" s="55">
        <f>SUM(B432:B434)</f>
        <v>0</v>
      </c>
    </row>
    <row r="432" spans="1:2" s="59" customFormat="1" ht="14.25">
      <c r="A432" s="54" t="s">
        <v>342</v>
      </c>
      <c r="B432" s="55">
        <v>0</v>
      </c>
    </row>
    <row r="433" spans="1:2" s="59" customFormat="1" ht="14.25">
      <c r="A433" s="54" t="s">
        <v>343</v>
      </c>
      <c r="B433" s="55">
        <v>0</v>
      </c>
    </row>
    <row r="434" spans="1:2" s="59" customFormat="1" ht="14.25">
      <c r="A434" s="54" t="s">
        <v>344</v>
      </c>
      <c r="B434" s="55">
        <v>0</v>
      </c>
    </row>
    <row r="435" spans="1:2" s="59" customFormat="1" ht="14.25">
      <c r="A435" s="54" t="s">
        <v>345</v>
      </c>
      <c r="B435" s="55">
        <f>SUM(B436:B438)</f>
        <v>403</v>
      </c>
    </row>
    <row r="436" spans="1:2" s="59" customFormat="1" ht="14.25">
      <c r="A436" s="54" t="s">
        <v>346</v>
      </c>
      <c r="B436" s="55">
        <v>403</v>
      </c>
    </row>
    <row r="437" spans="1:2" s="59" customFormat="1" ht="14.25">
      <c r="A437" s="54" t="s">
        <v>347</v>
      </c>
      <c r="B437" s="55">
        <v>0</v>
      </c>
    </row>
    <row r="438" spans="1:2" s="59" customFormat="1" ht="14.25">
      <c r="A438" s="54" t="s">
        <v>348</v>
      </c>
      <c r="B438" s="55">
        <v>0</v>
      </c>
    </row>
    <row r="439" spans="1:2" s="59" customFormat="1" ht="14.25">
      <c r="A439" s="54" t="s">
        <v>349</v>
      </c>
      <c r="B439" s="55">
        <f>SUM(B440:B444)</f>
        <v>558</v>
      </c>
    </row>
    <row r="440" spans="1:2" s="59" customFormat="1" ht="14.25">
      <c r="A440" s="54" t="s">
        <v>350</v>
      </c>
      <c r="B440" s="55">
        <v>315</v>
      </c>
    </row>
    <row r="441" spans="1:2" s="59" customFormat="1" ht="14.25">
      <c r="A441" s="54" t="s">
        <v>351</v>
      </c>
      <c r="B441" s="55">
        <v>185</v>
      </c>
    </row>
    <row r="442" spans="1:2" s="59" customFormat="1" ht="14.25">
      <c r="A442" s="54" t="s">
        <v>352</v>
      </c>
      <c r="B442" s="55">
        <v>0</v>
      </c>
    </row>
    <row r="443" spans="1:2" s="59" customFormat="1" ht="14.25">
      <c r="A443" s="54" t="s">
        <v>353</v>
      </c>
      <c r="B443" s="55">
        <v>0</v>
      </c>
    </row>
    <row r="444" spans="1:2" s="59" customFormat="1" ht="14.25">
      <c r="A444" s="54" t="s">
        <v>354</v>
      </c>
      <c r="B444" s="55">
        <v>58</v>
      </c>
    </row>
    <row r="445" spans="1:2" s="59" customFormat="1" ht="14.25">
      <c r="A445" s="54" t="s">
        <v>355</v>
      </c>
      <c r="B445" s="55">
        <f>SUM(B446:B451)</f>
        <v>952</v>
      </c>
    </row>
    <row r="446" spans="1:2" s="59" customFormat="1" ht="14.25">
      <c r="A446" s="54" t="s">
        <v>356</v>
      </c>
      <c r="B446" s="55">
        <v>0</v>
      </c>
    </row>
    <row r="447" spans="1:2" s="59" customFormat="1" ht="14.25">
      <c r="A447" s="54" t="s">
        <v>357</v>
      </c>
      <c r="B447" s="55">
        <v>0</v>
      </c>
    </row>
    <row r="448" spans="1:2" s="59" customFormat="1" ht="14.25">
      <c r="A448" s="54" t="s">
        <v>358</v>
      </c>
      <c r="B448" s="55">
        <v>0</v>
      </c>
    </row>
    <row r="449" spans="1:2" s="59" customFormat="1" ht="14.25">
      <c r="A449" s="54" t="s">
        <v>359</v>
      </c>
      <c r="B449" s="55">
        <v>0</v>
      </c>
    </row>
    <row r="450" spans="1:2" s="59" customFormat="1" ht="14.25">
      <c r="A450" s="54" t="s">
        <v>360</v>
      </c>
      <c r="B450" s="55">
        <v>0</v>
      </c>
    </row>
    <row r="451" spans="1:2" s="59" customFormat="1" ht="14.25">
      <c r="A451" s="54" t="s">
        <v>361</v>
      </c>
      <c r="B451" s="55">
        <v>952</v>
      </c>
    </row>
    <row r="452" spans="1:2" s="59" customFormat="1" ht="14.25">
      <c r="A452" s="54" t="s">
        <v>362</v>
      </c>
      <c r="B452" s="55">
        <f>B453</f>
        <v>0</v>
      </c>
    </row>
    <row r="453" spans="1:2" s="59" customFormat="1" ht="14.25">
      <c r="A453" s="54" t="s">
        <v>363</v>
      </c>
      <c r="B453" s="55">
        <v>0</v>
      </c>
    </row>
    <row r="454" spans="1:2" s="59" customFormat="1" ht="14.25">
      <c r="A454" s="54" t="s">
        <v>364</v>
      </c>
      <c r="B454" s="55">
        <f>SUM(B455,B460,B468,B474,B478,B483,B488,B495,B499,B503)</f>
        <v>503</v>
      </c>
    </row>
    <row r="455" spans="1:2" s="59" customFormat="1" ht="14.25">
      <c r="A455" s="54" t="s">
        <v>365</v>
      </c>
      <c r="B455" s="55">
        <f>SUM(B456:B459)</f>
        <v>81</v>
      </c>
    </row>
    <row r="456" spans="1:2" s="59" customFormat="1" ht="14.25">
      <c r="A456" s="54" t="s">
        <v>73</v>
      </c>
      <c r="B456" s="55">
        <v>78</v>
      </c>
    </row>
    <row r="457" spans="1:2" s="59" customFormat="1" ht="14.25">
      <c r="A457" s="54" t="s">
        <v>74</v>
      </c>
      <c r="B457" s="55">
        <v>0</v>
      </c>
    </row>
    <row r="458" spans="1:2" s="59" customFormat="1" ht="14.25">
      <c r="A458" s="54" t="s">
        <v>75</v>
      </c>
      <c r="B458" s="55">
        <v>0</v>
      </c>
    </row>
    <row r="459" spans="1:2" s="59" customFormat="1" ht="14.25">
      <c r="A459" s="54" t="s">
        <v>366</v>
      </c>
      <c r="B459" s="55">
        <v>3</v>
      </c>
    </row>
    <row r="460" spans="1:2" s="59" customFormat="1" ht="14.25">
      <c r="A460" s="54" t="s">
        <v>367</v>
      </c>
      <c r="B460" s="55">
        <f>SUM(B461:B467)</f>
        <v>0</v>
      </c>
    </row>
    <row r="461" spans="1:2" s="59" customFormat="1" ht="14.25">
      <c r="A461" s="54" t="s">
        <v>368</v>
      </c>
      <c r="B461" s="55">
        <v>0</v>
      </c>
    </row>
    <row r="462" spans="1:2" s="59" customFormat="1" ht="14.25">
      <c r="A462" s="54" t="s">
        <v>369</v>
      </c>
      <c r="B462" s="55">
        <v>0</v>
      </c>
    </row>
    <row r="463" spans="1:2" s="59" customFormat="1" ht="14.25">
      <c r="A463" s="54" t="s">
        <v>370</v>
      </c>
      <c r="B463" s="55">
        <v>0</v>
      </c>
    </row>
    <row r="464" spans="1:2" s="59" customFormat="1" ht="14.25">
      <c r="A464" s="54" t="s">
        <v>371</v>
      </c>
      <c r="B464" s="55">
        <v>0</v>
      </c>
    </row>
    <row r="465" spans="1:2" s="59" customFormat="1" ht="14.25">
      <c r="A465" s="54" t="s">
        <v>372</v>
      </c>
      <c r="B465" s="55">
        <v>0</v>
      </c>
    </row>
    <row r="466" spans="1:2" s="59" customFormat="1" ht="14.25">
      <c r="A466" s="54" t="s">
        <v>373</v>
      </c>
      <c r="B466" s="55">
        <v>0</v>
      </c>
    </row>
    <row r="467" spans="1:2" s="59" customFormat="1" ht="14.25">
      <c r="A467" s="54" t="s">
        <v>374</v>
      </c>
      <c r="B467" s="55">
        <v>0</v>
      </c>
    </row>
    <row r="468" spans="1:2" s="59" customFormat="1" ht="14.25">
      <c r="A468" s="54" t="s">
        <v>375</v>
      </c>
      <c r="B468" s="55">
        <f>SUM(B469:B473)</f>
        <v>0</v>
      </c>
    </row>
    <row r="469" spans="1:2" s="59" customFormat="1" ht="14.25">
      <c r="A469" s="54" t="s">
        <v>368</v>
      </c>
      <c r="B469" s="55">
        <v>0</v>
      </c>
    </row>
    <row r="470" spans="1:2" s="59" customFormat="1" ht="14.25">
      <c r="A470" s="54" t="s">
        <v>376</v>
      </c>
      <c r="B470" s="55">
        <v>0</v>
      </c>
    </row>
    <row r="471" spans="1:2" s="59" customFormat="1" ht="14.25">
      <c r="A471" s="68" t="s">
        <v>377</v>
      </c>
      <c r="B471" s="69">
        <v>0</v>
      </c>
    </row>
    <row r="472" spans="1:2" s="59" customFormat="1" ht="14.25">
      <c r="A472" s="54" t="s">
        <v>378</v>
      </c>
      <c r="B472" s="55">
        <v>0</v>
      </c>
    </row>
    <row r="473" spans="1:2" s="59" customFormat="1" ht="14.25">
      <c r="A473" s="54" t="s">
        <v>379</v>
      </c>
      <c r="B473" s="55">
        <v>0</v>
      </c>
    </row>
    <row r="474" spans="1:2" s="59" customFormat="1" ht="14.25">
      <c r="A474" s="54" t="s">
        <v>380</v>
      </c>
      <c r="B474" s="55">
        <f>SUM(B475:B477)</f>
        <v>280</v>
      </c>
    </row>
    <row r="475" spans="1:2" s="59" customFormat="1" ht="14.25">
      <c r="A475" s="54" t="s">
        <v>368</v>
      </c>
      <c r="B475" s="55">
        <v>0</v>
      </c>
    </row>
    <row r="476" spans="1:2" s="59" customFormat="1" ht="14.25">
      <c r="A476" s="54" t="s">
        <v>381</v>
      </c>
      <c r="B476" s="55">
        <v>185</v>
      </c>
    </row>
    <row r="477" spans="1:2" s="59" customFormat="1" ht="14.25">
      <c r="A477" s="54" t="s">
        <v>382</v>
      </c>
      <c r="B477" s="55">
        <v>95</v>
      </c>
    </row>
    <row r="478" spans="1:2" s="59" customFormat="1" ht="14.25">
      <c r="A478" s="54" t="s">
        <v>383</v>
      </c>
      <c r="B478" s="55">
        <f>SUM(B479:B482)</f>
        <v>0</v>
      </c>
    </row>
    <row r="479" spans="1:2" s="59" customFormat="1" ht="14.25">
      <c r="A479" s="54" t="s">
        <v>368</v>
      </c>
      <c r="B479" s="55">
        <v>0</v>
      </c>
    </row>
    <row r="480" spans="1:2" s="59" customFormat="1" ht="14.25">
      <c r="A480" s="54" t="s">
        <v>384</v>
      </c>
      <c r="B480" s="55">
        <v>0</v>
      </c>
    </row>
    <row r="481" spans="1:2" s="59" customFormat="1" ht="14.25">
      <c r="A481" s="54" t="s">
        <v>385</v>
      </c>
      <c r="B481" s="55">
        <v>0</v>
      </c>
    </row>
    <row r="482" spans="1:2" s="59" customFormat="1" ht="14.25">
      <c r="A482" s="54" t="s">
        <v>386</v>
      </c>
      <c r="B482" s="55">
        <v>0</v>
      </c>
    </row>
    <row r="483" spans="1:2" s="59" customFormat="1" ht="14.25">
      <c r="A483" s="54" t="s">
        <v>387</v>
      </c>
      <c r="B483" s="55">
        <f>SUM(B484:B487)</f>
        <v>0</v>
      </c>
    </row>
    <row r="484" spans="1:2" s="59" customFormat="1" ht="14.25">
      <c r="A484" s="54" t="s">
        <v>388</v>
      </c>
      <c r="B484" s="55">
        <v>0</v>
      </c>
    </row>
    <row r="485" spans="1:2" s="59" customFormat="1" ht="14.25">
      <c r="A485" s="54" t="s">
        <v>389</v>
      </c>
      <c r="B485" s="55">
        <v>0</v>
      </c>
    </row>
    <row r="486" spans="1:2" s="59" customFormat="1" ht="14.25">
      <c r="A486" s="54" t="s">
        <v>390</v>
      </c>
      <c r="B486" s="55">
        <v>0</v>
      </c>
    </row>
    <row r="487" spans="1:2" s="59" customFormat="1" ht="14.25">
      <c r="A487" s="54" t="s">
        <v>391</v>
      </c>
      <c r="B487" s="55">
        <v>0</v>
      </c>
    </row>
    <row r="488" spans="1:2" s="59" customFormat="1" ht="14.25">
      <c r="A488" s="54" t="s">
        <v>392</v>
      </c>
      <c r="B488" s="55">
        <f>SUM(B489:B494)</f>
        <v>132</v>
      </c>
    </row>
    <row r="489" spans="1:2" s="59" customFormat="1" ht="14.25">
      <c r="A489" s="54" t="s">
        <v>368</v>
      </c>
      <c r="B489" s="55">
        <v>92</v>
      </c>
    </row>
    <row r="490" spans="1:2" s="59" customFormat="1" ht="14.25">
      <c r="A490" s="54" t="s">
        <v>393</v>
      </c>
      <c r="B490" s="55">
        <v>0</v>
      </c>
    </row>
    <row r="491" spans="1:2" s="59" customFormat="1" ht="14.25">
      <c r="A491" s="54" t="s">
        <v>394</v>
      </c>
      <c r="B491" s="55">
        <v>0</v>
      </c>
    </row>
    <row r="492" spans="1:2" s="59" customFormat="1" ht="14.25">
      <c r="A492" s="54" t="s">
        <v>395</v>
      </c>
      <c r="B492" s="55">
        <v>0</v>
      </c>
    </row>
    <row r="493" spans="1:2" s="59" customFormat="1" ht="14.25">
      <c r="A493" s="54" t="s">
        <v>396</v>
      </c>
      <c r="B493" s="55">
        <v>0</v>
      </c>
    </row>
    <row r="494" spans="1:2" s="59" customFormat="1" ht="14.25">
      <c r="A494" s="54" t="s">
        <v>397</v>
      </c>
      <c r="B494" s="55">
        <v>40</v>
      </c>
    </row>
    <row r="495" spans="1:2" s="59" customFormat="1" ht="14.25">
      <c r="A495" s="54" t="s">
        <v>398</v>
      </c>
      <c r="B495" s="55">
        <f>SUM(B496:B498)</f>
        <v>0</v>
      </c>
    </row>
    <row r="496" spans="1:2" s="59" customFormat="1" ht="14.25">
      <c r="A496" s="54" t="s">
        <v>399</v>
      </c>
      <c r="B496" s="55">
        <v>0</v>
      </c>
    </row>
    <row r="497" spans="1:2" s="59" customFormat="1" ht="14.25">
      <c r="A497" s="54" t="s">
        <v>400</v>
      </c>
      <c r="B497" s="55">
        <v>0</v>
      </c>
    </row>
    <row r="498" spans="1:2" s="59" customFormat="1" ht="14.25">
      <c r="A498" s="54" t="s">
        <v>401</v>
      </c>
      <c r="B498" s="55">
        <v>0</v>
      </c>
    </row>
    <row r="499" spans="1:2" s="59" customFormat="1" ht="14.25">
      <c r="A499" s="54" t="s">
        <v>402</v>
      </c>
      <c r="B499" s="55">
        <f>B500+B501+B502</f>
        <v>0</v>
      </c>
    </row>
    <row r="500" spans="1:2" s="59" customFormat="1" ht="14.25">
      <c r="A500" s="54" t="s">
        <v>403</v>
      </c>
      <c r="B500" s="55">
        <v>0</v>
      </c>
    </row>
    <row r="501" spans="1:2" s="59" customFormat="1" ht="14.25">
      <c r="A501" s="54" t="s">
        <v>404</v>
      </c>
      <c r="B501" s="55">
        <v>0</v>
      </c>
    </row>
    <row r="502" spans="1:2" s="59" customFormat="1" ht="14.25">
      <c r="A502" s="54" t="s">
        <v>405</v>
      </c>
      <c r="B502" s="55">
        <v>0</v>
      </c>
    </row>
    <row r="503" spans="1:2" s="59" customFormat="1" ht="14.25">
      <c r="A503" s="54" t="s">
        <v>406</v>
      </c>
      <c r="B503" s="55">
        <f>SUM(B504:B507)</f>
        <v>10</v>
      </c>
    </row>
    <row r="504" spans="1:2" s="59" customFormat="1" ht="14.25">
      <c r="A504" s="54" t="s">
        <v>407</v>
      </c>
      <c r="B504" s="55">
        <v>0</v>
      </c>
    </row>
    <row r="505" spans="1:2" s="59" customFormat="1" ht="14.25">
      <c r="A505" s="54" t="s">
        <v>408</v>
      </c>
      <c r="B505" s="55">
        <v>0</v>
      </c>
    </row>
    <row r="506" spans="1:2" s="59" customFormat="1" ht="14.25">
      <c r="A506" s="54" t="s">
        <v>409</v>
      </c>
      <c r="B506" s="55">
        <v>0</v>
      </c>
    </row>
    <row r="507" spans="1:2" s="59" customFormat="1" ht="14.25">
      <c r="A507" s="54" t="s">
        <v>410</v>
      </c>
      <c r="B507" s="55">
        <v>10</v>
      </c>
    </row>
    <row r="508" spans="1:2" s="59" customFormat="1" ht="14.25">
      <c r="A508" s="54" t="s">
        <v>411</v>
      </c>
      <c r="B508" s="55">
        <f>SUM(B509,B525,B533,B544,B553,B561)</f>
        <v>2366</v>
      </c>
    </row>
    <row r="509" spans="1:2" s="59" customFormat="1" ht="14.25">
      <c r="A509" s="54" t="s">
        <v>412</v>
      </c>
      <c r="B509" s="55">
        <f>SUM(B510:B524)</f>
        <v>1012</v>
      </c>
    </row>
    <row r="510" spans="1:2" s="59" customFormat="1" ht="14.25">
      <c r="A510" s="54" t="s">
        <v>73</v>
      </c>
      <c r="B510" s="55">
        <v>349</v>
      </c>
    </row>
    <row r="511" spans="1:2" s="59" customFormat="1" ht="14.25">
      <c r="A511" s="54" t="s">
        <v>74</v>
      </c>
      <c r="B511" s="55">
        <v>10</v>
      </c>
    </row>
    <row r="512" spans="1:2" s="59" customFormat="1" ht="14.25">
      <c r="A512" s="54" t="s">
        <v>75</v>
      </c>
      <c r="B512" s="55">
        <v>0</v>
      </c>
    </row>
    <row r="513" spans="1:2" s="59" customFormat="1" ht="14.25">
      <c r="A513" s="54" t="s">
        <v>413</v>
      </c>
      <c r="B513" s="55">
        <v>76</v>
      </c>
    </row>
    <row r="514" spans="1:2" s="59" customFormat="1" ht="14.25">
      <c r="A514" s="54" t="s">
        <v>414</v>
      </c>
      <c r="B514" s="55">
        <v>0</v>
      </c>
    </row>
    <row r="515" spans="1:2" s="59" customFormat="1" ht="14.25">
      <c r="A515" s="54" t="s">
        <v>415</v>
      </c>
      <c r="B515" s="55">
        <v>0</v>
      </c>
    </row>
    <row r="516" spans="1:2" s="59" customFormat="1" ht="14.25">
      <c r="A516" s="54" t="s">
        <v>416</v>
      </c>
      <c r="B516" s="55">
        <v>0</v>
      </c>
    </row>
    <row r="517" spans="1:2" s="59" customFormat="1" ht="14.25">
      <c r="A517" s="54" t="s">
        <v>417</v>
      </c>
      <c r="B517" s="55">
        <v>57</v>
      </c>
    </row>
    <row r="518" spans="1:2" s="59" customFormat="1" ht="14.25">
      <c r="A518" s="54" t="s">
        <v>418</v>
      </c>
      <c r="B518" s="55">
        <v>123</v>
      </c>
    </row>
    <row r="519" spans="1:2" s="59" customFormat="1" ht="14.25">
      <c r="A519" s="54" t="s">
        <v>419</v>
      </c>
      <c r="B519" s="55">
        <v>0</v>
      </c>
    </row>
    <row r="520" spans="1:2" s="59" customFormat="1" ht="14.25">
      <c r="A520" s="54" t="s">
        <v>420</v>
      </c>
      <c r="B520" s="55">
        <v>0</v>
      </c>
    </row>
    <row r="521" spans="1:2" s="59" customFormat="1" ht="14.25">
      <c r="A521" s="54" t="s">
        <v>421</v>
      </c>
      <c r="B521" s="55">
        <v>0</v>
      </c>
    </row>
    <row r="522" spans="1:2" s="59" customFormat="1" ht="14.25">
      <c r="A522" s="54" t="s">
        <v>422</v>
      </c>
      <c r="B522" s="55">
        <v>0</v>
      </c>
    </row>
    <row r="523" spans="1:2" s="59" customFormat="1" ht="14.25">
      <c r="A523" s="54" t="s">
        <v>423</v>
      </c>
      <c r="B523" s="55">
        <v>0</v>
      </c>
    </row>
    <row r="524" spans="1:2" s="59" customFormat="1" ht="14.25">
      <c r="A524" s="54" t="s">
        <v>424</v>
      </c>
      <c r="B524" s="55">
        <v>397</v>
      </c>
    </row>
    <row r="525" spans="1:2" s="59" customFormat="1" ht="14.25">
      <c r="A525" s="54" t="s">
        <v>425</v>
      </c>
      <c r="B525" s="55">
        <f>SUM(B526:B532)</f>
        <v>47</v>
      </c>
    </row>
    <row r="526" spans="1:2" s="59" customFormat="1" ht="14.25">
      <c r="A526" s="54" t="s">
        <v>73</v>
      </c>
      <c r="B526" s="55">
        <v>38</v>
      </c>
    </row>
    <row r="527" spans="1:2" s="59" customFormat="1" ht="14.25">
      <c r="A527" s="54" t="s">
        <v>74</v>
      </c>
      <c r="B527" s="55">
        <v>0</v>
      </c>
    </row>
    <row r="528" spans="1:2" s="59" customFormat="1" ht="14.25">
      <c r="A528" s="54" t="s">
        <v>75</v>
      </c>
      <c r="B528" s="55">
        <v>0</v>
      </c>
    </row>
    <row r="529" spans="1:2" s="59" customFormat="1" ht="14.25">
      <c r="A529" s="54" t="s">
        <v>426</v>
      </c>
      <c r="B529" s="55">
        <v>9</v>
      </c>
    </row>
    <row r="530" spans="1:2" s="59" customFormat="1" ht="14.25">
      <c r="A530" s="54" t="s">
        <v>427</v>
      </c>
      <c r="B530" s="55">
        <v>0</v>
      </c>
    </row>
    <row r="531" spans="1:2" s="59" customFormat="1" ht="14.25">
      <c r="A531" s="54" t="s">
        <v>428</v>
      </c>
      <c r="B531" s="55">
        <v>0</v>
      </c>
    </row>
    <row r="532" spans="1:2" s="59" customFormat="1" ht="14.25">
      <c r="A532" s="54" t="s">
        <v>429</v>
      </c>
      <c r="B532" s="55">
        <v>0</v>
      </c>
    </row>
    <row r="533" spans="1:2" s="59" customFormat="1" ht="14.25">
      <c r="A533" s="54" t="s">
        <v>430</v>
      </c>
      <c r="B533" s="55">
        <f>SUM(B534:B543)</f>
        <v>116</v>
      </c>
    </row>
    <row r="534" spans="1:2" s="59" customFormat="1" ht="14.25">
      <c r="A534" s="54" t="s">
        <v>73</v>
      </c>
      <c r="B534" s="55">
        <v>100</v>
      </c>
    </row>
    <row r="535" spans="1:2" s="59" customFormat="1" ht="14.25">
      <c r="A535" s="54" t="s">
        <v>74</v>
      </c>
      <c r="B535" s="55">
        <v>0</v>
      </c>
    </row>
    <row r="536" spans="1:2" s="59" customFormat="1" ht="14.25">
      <c r="A536" s="54" t="s">
        <v>75</v>
      </c>
      <c r="B536" s="55">
        <v>0</v>
      </c>
    </row>
    <row r="537" spans="1:2" s="59" customFormat="1" ht="14.25">
      <c r="A537" s="54" t="s">
        <v>431</v>
      </c>
      <c r="B537" s="55">
        <v>0</v>
      </c>
    </row>
    <row r="538" spans="1:2" s="59" customFormat="1" ht="14.25">
      <c r="A538" s="54" t="s">
        <v>432</v>
      </c>
      <c r="B538" s="55">
        <v>0</v>
      </c>
    </row>
    <row r="539" spans="1:2" s="59" customFormat="1" ht="14.25">
      <c r="A539" s="54" t="s">
        <v>433</v>
      </c>
      <c r="B539" s="55">
        <v>0</v>
      </c>
    </row>
    <row r="540" spans="1:2" s="59" customFormat="1" ht="14.25">
      <c r="A540" s="54" t="s">
        <v>434</v>
      </c>
      <c r="B540" s="55">
        <v>8</v>
      </c>
    </row>
    <row r="541" spans="1:2" s="59" customFormat="1" ht="14.25">
      <c r="A541" s="54" t="s">
        <v>435</v>
      </c>
      <c r="B541" s="55">
        <v>6</v>
      </c>
    </row>
    <row r="542" spans="1:2" s="59" customFormat="1" ht="14.25">
      <c r="A542" s="54" t="s">
        <v>436</v>
      </c>
      <c r="B542" s="55">
        <v>0</v>
      </c>
    </row>
    <row r="543" spans="1:2" s="59" customFormat="1" ht="14.25">
      <c r="A543" s="54" t="s">
        <v>437</v>
      </c>
      <c r="B543" s="55">
        <v>2</v>
      </c>
    </row>
    <row r="544" spans="1:2" s="59" customFormat="1" ht="14.25">
      <c r="A544" s="54" t="s">
        <v>438</v>
      </c>
      <c r="B544" s="55">
        <f>SUM(B545:B552)</f>
        <v>0</v>
      </c>
    </row>
    <row r="545" spans="1:2" s="59" customFormat="1" ht="14.25">
      <c r="A545" s="54" t="s">
        <v>73</v>
      </c>
      <c r="B545" s="55">
        <v>0</v>
      </c>
    </row>
    <row r="546" spans="1:2" s="59" customFormat="1" ht="14.25">
      <c r="A546" s="54" t="s">
        <v>74</v>
      </c>
      <c r="B546" s="55">
        <v>0</v>
      </c>
    </row>
    <row r="547" spans="1:2" s="59" customFormat="1" ht="14.25">
      <c r="A547" s="54" t="s">
        <v>75</v>
      </c>
      <c r="B547" s="55">
        <v>0</v>
      </c>
    </row>
    <row r="548" spans="1:2" s="59" customFormat="1" ht="14.25">
      <c r="A548" s="54" t="s">
        <v>439</v>
      </c>
      <c r="B548" s="55">
        <v>0</v>
      </c>
    </row>
    <row r="549" spans="1:2" s="59" customFormat="1" ht="14.25">
      <c r="A549" s="54" t="s">
        <v>440</v>
      </c>
      <c r="B549" s="55">
        <v>0</v>
      </c>
    </row>
    <row r="550" spans="1:2" s="59" customFormat="1" ht="14.25">
      <c r="A550" s="54" t="s">
        <v>441</v>
      </c>
      <c r="B550" s="55">
        <v>0</v>
      </c>
    </row>
    <row r="551" spans="1:2" s="59" customFormat="1" ht="14.25">
      <c r="A551" s="54" t="s">
        <v>442</v>
      </c>
      <c r="B551" s="55">
        <v>0</v>
      </c>
    </row>
    <row r="552" spans="1:2" s="59" customFormat="1" ht="14.25">
      <c r="A552" s="54" t="s">
        <v>443</v>
      </c>
      <c r="B552" s="55">
        <v>0</v>
      </c>
    </row>
    <row r="553" spans="1:2" s="59" customFormat="1" ht="14.25">
      <c r="A553" s="54" t="s">
        <v>444</v>
      </c>
      <c r="B553" s="55">
        <f>SUM(B554:B560)</f>
        <v>637</v>
      </c>
    </row>
    <row r="554" spans="1:2" s="59" customFormat="1" ht="14.25">
      <c r="A554" s="54" t="s">
        <v>73</v>
      </c>
      <c r="B554" s="55">
        <v>154</v>
      </c>
    </row>
    <row r="555" spans="1:2" s="59" customFormat="1" ht="14.25">
      <c r="A555" s="54" t="s">
        <v>74</v>
      </c>
      <c r="B555" s="55">
        <v>0</v>
      </c>
    </row>
    <row r="556" spans="1:2" s="59" customFormat="1" ht="14.25">
      <c r="A556" s="54" t="s">
        <v>75</v>
      </c>
      <c r="B556" s="55">
        <v>0</v>
      </c>
    </row>
    <row r="557" spans="1:2" s="59" customFormat="1" ht="14.25">
      <c r="A557" s="54" t="s">
        <v>445</v>
      </c>
      <c r="B557" s="55">
        <v>0</v>
      </c>
    </row>
    <row r="558" spans="1:2" s="59" customFormat="1" ht="14.25">
      <c r="A558" s="54" t="s">
        <v>446</v>
      </c>
      <c r="B558" s="55">
        <v>374</v>
      </c>
    </row>
    <row r="559" spans="1:2" s="59" customFormat="1" ht="14.25">
      <c r="A559" s="54" t="s">
        <v>447</v>
      </c>
      <c r="B559" s="55">
        <v>0</v>
      </c>
    </row>
    <row r="560" spans="1:2" s="59" customFormat="1" ht="14.25">
      <c r="A560" s="54" t="s">
        <v>448</v>
      </c>
      <c r="B560" s="55">
        <v>109</v>
      </c>
    </row>
    <row r="561" spans="1:2" s="59" customFormat="1" ht="14.25">
      <c r="A561" s="54" t="s">
        <v>449</v>
      </c>
      <c r="B561" s="55">
        <f>SUM(B562:B564)</f>
        <v>554</v>
      </c>
    </row>
    <row r="562" spans="1:2" s="59" customFormat="1" ht="14.25">
      <c r="A562" s="54" t="s">
        <v>450</v>
      </c>
      <c r="B562" s="55">
        <v>25</v>
      </c>
    </row>
    <row r="563" spans="1:2" s="59" customFormat="1" ht="14.25">
      <c r="A563" s="54" t="s">
        <v>451</v>
      </c>
      <c r="B563" s="55">
        <v>3</v>
      </c>
    </row>
    <row r="564" spans="1:2" s="59" customFormat="1" ht="14.25">
      <c r="A564" s="54" t="s">
        <v>452</v>
      </c>
      <c r="B564" s="55">
        <v>526</v>
      </c>
    </row>
    <row r="565" spans="1:2" s="59" customFormat="1" ht="14.25">
      <c r="A565" s="54" t="s">
        <v>453</v>
      </c>
      <c r="B565" s="55">
        <f>B566+B580+B588+B590+B598+B602+B612+B620+B627+B635+B644+B649+B652+B655+B658+B661+B664+B668+B673+B681+B684</f>
        <v>56912</v>
      </c>
    </row>
    <row r="566" spans="1:2" s="59" customFormat="1" ht="14.25">
      <c r="A566" s="54" t="s">
        <v>454</v>
      </c>
      <c r="B566" s="55">
        <f>SUM(B567:B579)</f>
        <v>1220</v>
      </c>
    </row>
    <row r="567" spans="1:2" s="59" customFormat="1" ht="14.25">
      <c r="A567" s="54" t="s">
        <v>73</v>
      </c>
      <c r="B567" s="55">
        <v>323</v>
      </c>
    </row>
    <row r="568" spans="1:2" s="59" customFormat="1" ht="14.25">
      <c r="A568" s="54" t="s">
        <v>74</v>
      </c>
      <c r="B568" s="55">
        <v>0</v>
      </c>
    </row>
    <row r="569" spans="1:2" s="59" customFormat="1" ht="14.25">
      <c r="A569" s="54" t="s">
        <v>75</v>
      </c>
      <c r="B569" s="55">
        <v>0</v>
      </c>
    </row>
    <row r="570" spans="1:2" s="59" customFormat="1" ht="14.25">
      <c r="A570" s="54" t="s">
        <v>455</v>
      </c>
      <c r="B570" s="55">
        <v>0</v>
      </c>
    </row>
    <row r="571" spans="1:2" s="59" customFormat="1" ht="14.25">
      <c r="A571" s="54" t="s">
        <v>456</v>
      </c>
      <c r="B571" s="55">
        <v>0</v>
      </c>
    </row>
    <row r="572" spans="1:2" s="59" customFormat="1" ht="14.25">
      <c r="A572" s="54" t="s">
        <v>457</v>
      </c>
      <c r="B572" s="55">
        <v>17</v>
      </c>
    </row>
    <row r="573" spans="1:2" s="59" customFormat="1" ht="14.25">
      <c r="A573" s="54" t="s">
        <v>458</v>
      </c>
      <c r="B573" s="55">
        <v>0</v>
      </c>
    </row>
    <row r="574" spans="1:2" s="59" customFormat="1" ht="14.25">
      <c r="A574" s="54" t="s">
        <v>114</v>
      </c>
      <c r="B574" s="55">
        <v>0</v>
      </c>
    </row>
    <row r="575" spans="1:2" s="59" customFormat="1" ht="14.25">
      <c r="A575" s="54" t="s">
        <v>459</v>
      </c>
      <c r="B575" s="55">
        <v>778</v>
      </c>
    </row>
    <row r="576" spans="1:2" s="59" customFormat="1" ht="14.25">
      <c r="A576" s="54" t="s">
        <v>460</v>
      </c>
      <c r="B576" s="55">
        <v>0</v>
      </c>
    </row>
    <row r="577" spans="1:2" s="59" customFormat="1" ht="14.25">
      <c r="A577" s="54" t="s">
        <v>461</v>
      </c>
      <c r="B577" s="55">
        <v>0</v>
      </c>
    </row>
    <row r="578" spans="1:2" s="59" customFormat="1" ht="14.25">
      <c r="A578" s="54" t="s">
        <v>462</v>
      </c>
      <c r="B578" s="55">
        <v>0</v>
      </c>
    </row>
    <row r="579" spans="1:2" s="59" customFormat="1" ht="14.25">
      <c r="A579" s="54" t="s">
        <v>463</v>
      </c>
      <c r="B579" s="55">
        <v>102</v>
      </c>
    </row>
    <row r="580" spans="1:2" s="59" customFormat="1" ht="14.25">
      <c r="A580" s="54" t="s">
        <v>464</v>
      </c>
      <c r="B580" s="55">
        <f>SUM(B581:B587)</f>
        <v>726</v>
      </c>
    </row>
    <row r="581" spans="1:2" s="59" customFormat="1" ht="14.25">
      <c r="A581" s="54" t="s">
        <v>73</v>
      </c>
      <c r="B581" s="55">
        <v>118</v>
      </c>
    </row>
    <row r="582" spans="1:2" s="59" customFormat="1" ht="14.25">
      <c r="A582" s="54" t="s">
        <v>74</v>
      </c>
      <c r="B582" s="55">
        <v>0</v>
      </c>
    </row>
    <row r="583" spans="1:2" s="59" customFormat="1" ht="14.25">
      <c r="A583" s="54" t="s">
        <v>75</v>
      </c>
      <c r="B583" s="55">
        <v>0</v>
      </c>
    </row>
    <row r="584" spans="1:2" s="59" customFormat="1" ht="14.25">
      <c r="A584" s="54" t="s">
        <v>465</v>
      </c>
      <c r="B584" s="55">
        <v>0</v>
      </c>
    </row>
    <row r="585" spans="1:2" s="59" customFormat="1" ht="14.25">
      <c r="A585" s="54" t="s">
        <v>466</v>
      </c>
      <c r="B585" s="55">
        <v>0</v>
      </c>
    </row>
    <row r="586" spans="1:2" s="59" customFormat="1" ht="14.25">
      <c r="A586" s="54" t="s">
        <v>467</v>
      </c>
      <c r="B586" s="55">
        <v>0</v>
      </c>
    </row>
    <row r="587" spans="1:2" s="59" customFormat="1" ht="14.25">
      <c r="A587" s="54" t="s">
        <v>468</v>
      </c>
      <c r="B587" s="55">
        <v>608</v>
      </c>
    </row>
    <row r="588" spans="1:2" s="59" customFormat="1" ht="14.25">
      <c r="A588" s="54" t="s">
        <v>469</v>
      </c>
      <c r="B588" s="55">
        <f>B589</f>
        <v>0</v>
      </c>
    </row>
    <row r="589" spans="1:2" s="59" customFormat="1" ht="14.25">
      <c r="A589" s="54" t="s">
        <v>470</v>
      </c>
      <c r="B589" s="55">
        <v>0</v>
      </c>
    </row>
    <row r="590" spans="1:2" s="59" customFormat="1" ht="14.25">
      <c r="A590" s="54" t="s">
        <v>471</v>
      </c>
      <c r="B590" s="55">
        <f>SUM(B591:B597)</f>
        <v>9767</v>
      </c>
    </row>
    <row r="591" spans="1:2" s="59" customFormat="1" ht="14.25">
      <c r="A591" s="54" t="s">
        <v>472</v>
      </c>
      <c r="B591" s="55">
        <v>0</v>
      </c>
    </row>
    <row r="592" spans="1:2" s="59" customFormat="1" ht="14.25">
      <c r="A592" s="54" t="s">
        <v>473</v>
      </c>
      <c r="B592" s="55">
        <v>0</v>
      </c>
    </row>
    <row r="593" spans="1:2" s="59" customFormat="1" ht="14.25">
      <c r="A593" s="54" t="s">
        <v>474</v>
      </c>
      <c r="B593" s="55">
        <v>0</v>
      </c>
    </row>
    <row r="594" spans="1:2" s="59" customFormat="1" ht="14.25">
      <c r="A594" s="54" t="s">
        <v>475</v>
      </c>
      <c r="B594" s="55">
        <v>9664</v>
      </c>
    </row>
    <row r="595" spans="1:2" s="59" customFormat="1" ht="14.25">
      <c r="A595" s="54" t="s">
        <v>476</v>
      </c>
      <c r="B595" s="55">
        <v>49</v>
      </c>
    </row>
    <row r="596" spans="1:2" s="59" customFormat="1" ht="14.25">
      <c r="A596" s="54" t="s">
        <v>477</v>
      </c>
      <c r="B596" s="55">
        <v>0</v>
      </c>
    </row>
    <row r="597" spans="1:2" s="59" customFormat="1" ht="14.25">
      <c r="A597" s="54" t="s">
        <v>478</v>
      </c>
      <c r="B597" s="55">
        <v>54</v>
      </c>
    </row>
    <row r="598" spans="1:2" s="59" customFormat="1" ht="14.25">
      <c r="A598" s="54" t="s">
        <v>479</v>
      </c>
      <c r="B598" s="55">
        <f>SUM(B599:B601)</f>
        <v>18</v>
      </c>
    </row>
    <row r="599" spans="1:2" s="59" customFormat="1" ht="14.25">
      <c r="A599" s="54" t="s">
        <v>480</v>
      </c>
      <c r="B599" s="55">
        <v>0</v>
      </c>
    </row>
    <row r="600" spans="1:2" s="59" customFormat="1" ht="14.25">
      <c r="A600" s="54" t="s">
        <v>481</v>
      </c>
      <c r="B600" s="55">
        <v>0</v>
      </c>
    </row>
    <row r="601" spans="1:2" s="59" customFormat="1" ht="14.25">
      <c r="A601" s="54" t="s">
        <v>482</v>
      </c>
      <c r="B601" s="55">
        <v>18</v>
      </c>
    </row>
    <row r="602" spans="1:2" s="59" customFormat="1" ht="14.25">
      <c r="A602" s="54" t="s">
        <v>483</v>
      </c>
      <c r="B602" s="55">
        <f>SUM(B603:B611)</f>
        <v>3144</v>
      </c>
    </row>
    <row r="603" spans="1:2" s="59" customFormat="1" ht="14.25">
      <c r="A603" s="54" t="s">
        <v>484</v>
      </c>
      <c r="B603" s="55">
        <v>99</v>
      </c>
    </row>
    <row r="604" spans="1:2" s="59" customFormat="1" ht="14.25">
      <c r="A604" s="54" t="s">
        <v>485</v>
      </c>
      <c r="B604" s="55">
        <v>186</v>
      </c>
    </row>
    <row r="605" spans="1:2" s="59" customFormat="1" ht="14.25">
      <c r="A605" s="54" t="s">
        <v>486</v>
      </c>
      <c r="B605" s="55">
        <v>467</v>
      </c>
    </row>
    <row r="606" spans="1:2" s="59" customFormat="1" ht="14.25">
      <c r="A606" s="54" t="s">
        <v>487</v>
      </c>
      <c r="B606" s="55">
        <v>1518</v>
      </c>
    </row>
    <row r="607" spans="1:2" s="59" customFormat="1" ht="14.25">
      <c r="A607" s="54" t="s">
        <v>488</v>
      </c>
      <c r="B607" s="55">
        <v>29</v>
      </c>
    </row>
    <row r="608" spans="1:2" s="59" customFormat="1" ht="14.25">
      <c r="A608" s="54" t="s">
        <v>489</v>
      </c>
      <c r="B608" s="55">
        <v>65</v>
      </c>
    </row>
    <row r="609" spans="1:2" s="59" customFormat="1" ht="14.25">
      <c r="A609" s="54" t="s">
        <v>490</v>
      </c>
      <c r="B609" s="55">
        <v>0</v>
      </c>
    </row>
    <row r="610" spans="1:2" s="59" customFormat="1" ht="14.25">
      <c r="A610" s="54" t="s">
        <v>491</v>
      </c>
      <c r="B610" s="55">
        <v>23</v>
      </c>
    </row>
    <row r="611" spans="1:2" s="59" customFormat="1" ht="14.25">
      <c r="A611" s="54" t="s">
        <v>492</v>
      </c>
      <c r="B611" s="55">
        <v>757</v>
      </c>
    </row>
    <row r="612" spans="1:2" s="59" customFormat="1" ht="14.25">
      <c r="A612" s="54" t="s">
        <v>493</v>
      </c>
      <c r="B612" s="55">
        <f>SUM(B613:B619)</f>
        <v>6642</v>
      </c>
    </row>
    <row r="613" spans="1:2" s="59" customFormat="1" ht="14.25">
      <c r="A613" s="54" t="s">
        <v>494</v>
      </c>
      <c r="B613" s="55">
        <v>1327</v>
      </c>
    </row>
    <row r="614" spans="1:2" s="59" customFormat="1" ht="14.25">
      <c r="A614" s="54" t="s">
        <v>495</v>
      </c>
      <c r="B614" s="55">
        <v>950</v>
      </c>
    </row>
    <row r="615" spans="1:2" s="59" customFormat="1" ht="14.25">
      <c r="A615" s="54" t="s">
        <v>496</v>
      </c>
      <c r="B615" s="55">
        <v>3065</v>
      </c>
    </row>
    <row r="616" spans="1:2" s="59" customFormat="1" ht="14.25">
      <c r="A616" s="54" t="s">
        <v>497</v>
      </c>
      <c r="B616" s="55">
        <v>0</v>
      </c>
    </row>
    <row r="617" spans="1:2" s="59" customFormat="1" ht="14.25">
      <c r="A617" s="54" t="s">
        <v>498</v>
      </c>
      <c r="B617" s="55">
        <v>0</v>
      </c>
    </row>
    <row r="618" spans="1:2" s="59" customFormat="1" ht="14.25">
      <c r="A618" s="54" t="s">
        <v>499</v>
      </c>
      <c r="B618" s="55">
        <v>1300</v>
      </c>
    </row>
    <row r="619" spans="1:2" s="59" customFormat="1" ht="14.25">
      <c r="A619" s="54" t="s">
        <v>500</v>
      </c>
      <c r="B619" s="55">
        <v>0</v>
      </c>
    </row>
    <row r="620" spans="1:2" s="59" customFormat="1" ht="14.25">
      <c r="A620" s="54" t="s">
        <v>501</v>
      </c>
      <c r="B620" s="55">
        <f>SUM(B621:B626)</f>
        <v>2044</v>
      </c>
    </row>
    <row r="621" spans="1:2" s="59" customFormat="1" ht="14.25">
      <c r="A621" s="54" t="s">
        <v>502</v>
      </c>
      <c r="B621" s="55">
        <v>418</v>
      </c>
    </row>
    <row r="622" spans="1:2" s="59" customFormat="1" ht="14.25">
      <c r="A622" s="54" t="s">
        <v>503</v>
      </c>
      <c r="B622" s="55">
        <v>52</v>
      </c>
    </row>
    <row r="623" spans="1:2" s="59" customFormat="1" ht="14.25">
      <c r="A623" s="54" t="s">
        <v>504</v>
      </c>
      <c r="B623" s="55">
        <v>39</v>
      </c>
    </row>
    <row r="624" spans="1:2" s="59" customFormat="1" ht="14.25">
      <c r="A624" s="54" t="s">
        <v>505</v>
      </c>
      <c r="B624" s="55">
        <v>53</v>
      </c>
    </row>
    <row r="625" spans="1:2" s="59" customFormat="1" ht="14.25">
      <c r="A625" s="54" t="s">
        <v>506</v>
      </c>
      <c r="B625" s="55">
        <v>24</v>
      </c>
    </row>
    <row r="626" spans="1:2" s="59" customFormat="1" ht="14.25">
      <c r="A626" s="54" t="s">
        <v>507</v>
      </c>
      <c r="B626" s="55">
        <v>1458</v>
      </c>
    </row>
    <row r="627" spans="1:2" s="59" customFormat="1" ht="14.25">
      <c r="A627" s="54" t="s">
        <v>508</v>
      </c>
      <c r="B627" s="55">
        <f>SUM(B628:B634)</f>
        <v>1486</v>
      </c>
    </row>
    <row r="628" spans="1:2" s="59" customFormat="1" ht="14.25">
      <c r="A628" s="54" t="s">
        <v>509</v>
      </c>
      <c r="B628" s="55">
        <v>80</v>
      </c>
    </row>
    <row r="629" spans="1:2" s="59" customFormat="1" ht="14.25">
      <c r="A629" s="54" t="s">
        <v>510</v>
      </c>
      <c r="B629" s="55">
        <v>964</v>
      </c>
    </row>
    <row r="630" spans="1:2" s="59" customFormat="1" ht="14.25">
      <c r="A630" s="54" t="s">
        <v>511</v>
      </c>
      <c r="B630" s="55">
        <v>0</v>
      </c>
    </row>
    <row r="631" spans="1:2" s="59" customFormat="1" ht="14.25">
      <c r="A631" s="54" t="s">
        <v>512</v>
      </c>
      <c r="B631" s="55">
        <v>0</v>
      </c>
    </row>
    <row r="632" spans="1:2" s="59" customFormat="1" ht="14.25">
      <c r="A632" s="54" t="s">
        <v>513</v>
      </c>
      <c r="B632" s="55">
        <v>0</v>
      </c>
    </row>
    <row r="633" spans="1:2" s="59" customFormat="1" ht="14.25">
      <c r="A633" s="54" t="s">
        <v>514</v>
      </c>
      <c r="B633" s="55">
        <v>414</v>
      </c>
    </row>
    <row r="634" spans="1:2" s="59" customFormat="1" ht="14.25">
      <c r="A634" s="54" t="s">
        <v>515</v>
      </c>
      <c r="B634" s="55">
        <v>28</v>
      </c>
    </row>
    <row r="635" spans="1:2" s="59" customFormat="1" ht="14.25">
      <c r="A635" s="54" t="s">
        <v>516</v>
      </c>
      <c r="B635" s="55">
        <f>SUM(B636:B643)</f>
        <v>2229</v>
      </c>
    </row>
    <row r="636" spans="1:2" s="59" customFormat="1" ht="14.25">
      <c r="A636" s="54" t="s">
        <v>73</v>
      </c>
      <c r="B636" s="55">
        <v>61</v>
      </c>
    </row>
    <row r="637" spans="1:2" s="59" customFormat="1" ht="14.25">
      <c r="A637" s="54" t="s">
        <v>74</v>
      </c>
      <c r="B637" s="55">
        <v>0</v>
      </c>
    </row>
    <row r="638" spans="1:2" s="59" customFormat="1" ht="14.25">
      <c r="A638" s="54" t="s">
        <v>75</v>
      </c>
      <c r="B638" s="55">
        <v>0</v>
      </c>
    </row>
    <row r="639" spans="1:2" s="59" customFormat="1" ht="14.25">
      <c r="A639" s="54" t="s">
        <v>517</v>
      </c>
      <c r="B639" s="55">
        <v>50</v>
      </c>
    </row>
    <row r="640" spans="1:2" s="59" customFormat="1" ht="14.25">
      <c r="A640" s="54" t="s">
        <v>518</v>
      </c>
      <c r="B640" s="55">
        <v>49</v>
      </c>
    </row>
    <row r="641" spans="1:2" s="59" customFormat="1" ht="14.25">
      <c r="A641" s="54" t="s">
        <v>519</v>
      </c>
      <c r="B641" s="55">
        <v>5</v>
      </c>
    </row>
    <row r="642" spans="1:2" s="59" customFormat="1" ht="14.25">
      <c r="A642" s="54" t="s">
        <v>520</v>
      </c>
      <c r="B642" s="55">
        <v>1630</v>
      </c>
    </row>
    <row r="643" spans="1:2" s="59" customFormat="1" ht="14.25">
      <c r="A643" s="54" t="s">
        <v>521</v>
      </c>
      <c r="B643" s="55">
        <v>434</v>
      </c>
    </row>
    <row r="644" spans="1:2" s="59" customFormat="1" ht="14.25">
      <c r="A644" s="54" t="s">
        <v>522</v>
      </c>
      <c r="B644" s="55">
        <f>SUM(B645:B648)</f>
        <v>0</v>
      </c>
    </row>
    <row r="645" spans="1:2" s="59" customFormat="1" ht="14.25">
      <c r="A645" s="54" t="s">
        <v>73</v>
      </c>
      <c r="B645" s="55">
        <v>0</v>
      </c>
    </row>
    <row r="646" spans="1:2" s="59" customFormat="1" ht="14.25">
      <c r="A646" s="54" t="s">
        <v>74</v>
      </c>
      <c r="B646" s="55">
        <v>0</v>
      </c>
    </row>
    <row r="647" spans="1:2" s="59" customFormat="1" ht="14.25">
      <c r="A647" s="54" t="s">
        <v>75</v>
      </c>
      <c r="B647" s="55">
        <v>0</v>
      </c>
    </row>
    <row r="648" spans="1:2" s="59" customFormat="1" ht="14.25">
      <c r="A648" s="54" t="s">
        <v>523</v>
      </c>
      <c r="B648" s="55">
        <v>0</v>
      </c>
    </row>
    <row r="649" spans="1:2" s="59" customFormat="1" ht="14.25">
      <c r="A649" s="54" t="s">
        <v>524</v>
      </c>
      <c r="B649" s="55">
        <f>SUM(B650:B651)</f>
        <v>13117</v>
      </c>
    </row>
    <row r="650" spans="1:2" s="59" customFormat="1" ht="14.25">
      <c r="A650" s="54" t="s">
        <v>525</v>
      </c>
      <c r="B650" s="55">
        <v>3000</v>
      </c>
    </row>
    <row r="651" spans="1:2" s="59" customFormat="1" ht="14.25">
      <c r="A651" s="54" t="s">
        <v>526</v>
      </c>
      <c r="B651" s="55">
        <v>10117</v>
      </c>
    </row>
    <row r="652" spans="1:2" s="59" customFormat="1" ht="14.25">
      <c r="A652" s="54" t="s">
        <v>527</v>
      </c>
      <c r="B652" s="55">
        <f>SUM(B653:B654)</f>
        <v>320</v>
      </c>
    </row>
    <row r="653" spans="1:2" s="59" customFormat="1" ht="14.25">
      <c r="A653" s="54" t="s">
        <v>528</v>
      </c>
      <c r="B653" s="55">
        <v>250</v>
      </c>
    </row>
    <row r="654" spans="1:2" s="59" customFormat="1" ht="14.25">
      <c r="A654" s="54" t="s">
        <v>529</v>
      </c>
      <c r="B654" s="55">
        <v>70</v>
      </c>
    </row>
    <row r="655" spans="1:2" s="59" customFormat="1" ht="14.25">
      <c r="A655" s="54" t="s">
        <v>530</v>
      </c>
      <c r="B655" s="55">
        <f>SUM(B656:B657)</f>
        <v>3202</v>
      </c>
    </row>
    <row r="656" spans="1:2" s="59" customFormat="1" ht="14.25">
      <c r="A656" s="54" t="s">
        <v>531</v>
      </c>
      <c r="B656" s="55">
        <v>100</v>
      </c>
    </row>
    <row r="657" spans="1:2" s="59" customFormat="1" ht="14.25">
      <c r="A657" s="54" t="s">
        <v>532</v>
      </c>
      <c r="B657" s="55">
        <v>3102</v>
      </c>
    </row>
    <row r="658" spans="1:2" s="59" customFormat="1" ht="14.25">
      <c r="A658" s="54" t="s">
        <v>533</v>
      </c>
      <c r="B658" s="55">
        <f>SUM(B659:B660)</f>
        <v>0</v>
      </c>
    </row>
    <row r="659" spans="1:2" s="59" customFormat="1" ht="14.25">
      <c r="A659" s="54" t="s">
        <v>534</v>
      </c>
      <c r="B659" s="55">
        <v>0</v>
      </c>
    </row>
    <row r="660" spans="1:2" s="59" customFormat="1" ht="14.25">
      <c r="A660" s="54" t="s">
        <v>535</v>
      </c>
      <c r="B660" s="55">
        <v>0</v>
      </c>
    </row>
    <row r="661" spans="1:2" s="59" customFormat="1" ht="14.25">
      <c r="A661" s="54" t="s">
        <v>536</v>
      </c>
      <c r="B661" s="55">
        <f>SUM(B662:B663)</f>
        <v>116</v>
      </c>
    </row>
    <row r="662" spans="1:2" s="59" customFormat="1" ht="14.25">
      <c r="A662" s="54" t="s">
        <v>537</v>
      </c>
      <c r="B662" s="55">
        <v>0</v>
      </c>
    </row>
    <row r="663" spans="1:2" s="59" customFormat="1" ht="14.25">
      <c r="A663" s="54" t="s">
        <v>538</v>
      </c>
      <c r="B663" s="55">
        <v>116</v>
      </c>
    </row>
    <row r="664" spans="1:2" s="59" customFormat="1" ht="14.25">
      <c r="A664" s="54" t="s">
        <v>539</v>
      </c>
      <c r="B664" s="55">
        <f>SUM(B665:B667)</f>
        <v>11143</v>
      </c>
    </row>
    <row r="665" spans="1:2" s="59" customFormat="1" ht="14.25">
      <c r="A665" s="54" t="s">
        <v>540</v>
      </c>
      <c r="B665" s="55">
        <v>121</v>
      </c>
    </row>
    <row r="666" spans="1:2" s="59" customFormat="1" ht="14.25">
      <c r="A666" s="54" t="s">
        <v>541</v>
      </c>
      <c r="B666" s="55">
        <v>11022</v>
      </c>
    </row>
    <row r="667" spans="1:2" s="59" customFormat="1" ht="14.25">
      <c r="A667" s="54" t="s">
        <v>542</v>
      </c>
      <c r="B667" s="55">
        <v>0</v>
      </c>
    </row>
    <row r="668" spans="1:2" s="59" customFormat="1" ht="14.25">
      <c r="A668" s="54" t="s">
        <v>543</v>
      </c>
      <c r="B668" s="55">
        <f>SUM(B669:B672)</f>
        <v>0</v>
      </c>
    </row>
    <row r="669" spans="1:2" s="59" customFormat="1" ht="14.25">
      <c r="A669" s="54" t="s">
        <v>544</v>
      </c>
      <c r="B669" s="55">
        <v>0</v>
      </c>
    </row>
    <row r="670" spans="1:2" s="59" customFormat="1" ht="14.25">
      <c r="A670" s="54" t="s">
        <v>545</v>
      </c>
      <c r="B670" s="55">
        <v>0</v>
      </c>
    </row>
    <row r="671" spans="1:2" s="59" customFormat="1" ht="14.25">
      <c r="A671" s="54" t="s">
        <v>546</v>
      </c>
      <c r="B671" s="55">
        <v>0</v>
      </c>
    </row>
    <row r="672" spans="1:2" s="59" customFormat="1" ht="14.25">
      <c r="A672" s="54" t="s">
        <v>547</v>
      </c>
      <c r="B672" s="55">
        <v>0</v>
      </c>
    </row>
    <row r="673" spans="1:2" s="59" customFormat="1" ht="14.25">
      <c r="A673" s="54" t="s">
        <v>548</v>
      </c>
      <c r="B673" s="55">
        <f>SUM(B674:B680)</f>
        <v>260</v>
      </c>
    </row>
    <row r="674" spans="1:2" s="59" customFormat="1" ht="14.25">
      <c r="A674" s="54" t="s">
        <v>73</v>
      </c>
      <c r="B674" s="55">
        <v>147</v>
      </c>
    </row>
    <row r="675" spans="1:2" s="59" customFormat="1" ht="14.25">
      <c r="A675" s="54" t="s">
        <v>74</v>
      </c>
      <c r="B675" s="55">
        <v>0</v>
      </c>
    </row>
    <row r="676" spans="1:2" s="59" customFormat="1" ht="14.25">
      <c r="A676" s="54" t="s">
        <v>75</v>
      </c>
      <c r="B676" s="55">
        <v>0</v>
      </c>
    </row>
    <row r="677" spans="1:2" s="59" customFormat="1" ht="14.25">
      <c r="A677" s="54" t="s">
        <v>549</v>
      </c>
      <c r="B677" s="55">
        <v>0</v>
      </c>
    </row>
    <row r="678" spans="1:2" s="59" customFormat="1" ht="14.25">
      <c r="A678" s="54" t="s">
        <v>550</v>
      </c>
      <c r="B678" s="55">
        <v>0</v>
      </c>
    </row>
    <row r="679" spans="1:2" s="59" customFormat="1" ht="14.25">
      <c r="A679" s="54" t="s">
        <v>82</v>
      </c>
      <c r="B679" s="55">
        <v>53</v>
      </c>
    </row>
    <row r="680" spans="1:2" s="59" customFormat="1" ht="14.25">
      <c r="A680" s="54" t="s">
        <v>551</v>
      </c>
      <c r="B680" s="55">
        <v>60</v>
      </c>
    </row>
    <row r="681" spans="1:2" s="59" customFormat="1" ht="14.25">
      <c r="A681" s="54" t="s">
        <v>552</v>
      </c>
      <c r="B681" s="55">
        <f>SUM(B682:B683)</f>
        <v>278</v>
      </c>
    </row>
    <row r="682" spans="1:2" s="59" customFormat="1" ht="14.25">
      <c r="A682" s="54" t="s">
        <v>553</v>
      </c>
      <c r="B682" s="55">
        <v>278</v>
      </c>
    </row>
    <row r="683" spans="1:2" s="59" customFormat="1" ht="14.25">
      <c r="A683" s="54" t="s">
        <v>554</v>
      </c>
      <c r="B683" s="55">
        <v>0</v>
      </c>
    </row>
    <row r="684" spans="1:2" s="59" customFormat="1" ht="14.25">
      <c r="A684" s="54" t="s">
        <v>555</v>
      </c>
      <c r="B684" s="55">
        <f>B685</f>
        <v>1200</v>
      </c>
    </row>
    <row r="685" spans="1:2" s="59" customFormat="1" ht="14.25">
      <c r="A685" s="54" t="s">
        <v>556</v>
      </c>
      <c r="B685" s="55">
        <v>1200</v>
      </c>
    </row>
    <row r="686" spans="1:2" s="59" customFormat="1" ht="14.25">
      <c r="A686" s="54" t="s">
        <v>557</v>
      </c>
      <c r="B686" s="55">
        <f>B687+B692+B706+B710+B722+B725+B729+B734+B738+B742+B745+B754+B756</f>
        <v>27670</v>
      </c>
    </row>
    <row r="687" spans="1:2" s="59" customFormat="1" ht="14.25">
      <c r="A687" s="54" t="s">
        <v>558</v>
      </c>
      <c r="B687" s="55">
        <f>SUM(B688:B691)</f>
        <v>664</v>
      </c>
    </row>
    <row r="688" spans="1:2" s="59" customFormat="1" ht="14.25">
      <c r="A688" s="54" t="s">
        <v>73</v>
      </c>
      <c r="B688" s="55">
        <v>362</v>
      </c>
    </row>
    <row r="689" spans="1:2" s="59" customFormat="1" ht="14.25">
      <c r="A689" s="54" t="s">
        <v>74</v>
      </c>
      <c r="B689" s="55">
        <v>0</v>
      </c>
    </row>
    <row r="690" spans="1:2" s="59" customFormat="1" ht="14.25">
      <c r="A690" s="54" t="s">
        <v>75</v>
      </c>
      <c r="B690" s="55">
        <v>0</v>
      </c>
    </row>
    <row r="691" spans="1:2" s="59" customFormat="1" ht="14.25">
      <c r="A691" s="54" t="s">
        <v>559</v>
      </c>
      <c r="B691" s="55">
        <v>302</v>
      </c>
    </row>
    <row r="692" spans="1:2" s="59" customFormat="1" ht="14.25">
      <c r="A692" s="54" t="s">
        <v>560</v>
      </c>
      <c r="B692" s="55">
        <f>SUM(B693:B705)</f>
        <v>862</v>
      </c>
    </row>
    <row r="693" spans="1:2" s="59" customFormat="1" ht="14.25">
      <c r="A693" s="54" t="s">
        <v>561</v>
      </c>
      <c r="B693" s="55">
        <v>325</v>
      </c>
    </row>
    <row r="694" spans="1:2" s="59" customFormat="1" ht="14.25">
      <c r="A694" s="54" t="s">
        <v>562</v>
      </c>
      <c r="B694" s="55">
        <v>141</v>
      </c>
    </row>
    <row r="695" spans="1:2" s="59" customFormat="1" ht="14.25">
      <c r="A695" s="54" t="s">
        <v>563</v>
      </c>
      <c r="B695" s="55">
        <v>0</v>
      </c>
    </row>
    <row r="696" spans="1:2" s="59" customFormat="1" ht="14.25">
      <c r="A696" s="54" t="s">
        <v>564</v>
      </c>
      <c r="B696" s="55">
        <v>0</v>
      </c>
    </row>
    <row r="697" spans="1:2" s="59" customFormat="1" ht="14.25">
      <c r="A697" s="54" t="s">
        <v>565</v>
      </c>
      <c r="B697" s="55">
        <v>0</v>
      </c>
    </row>
    <row r="698" spans="1:2" s="59" customFormat="1" ht="14.25">
      <c r="A698" s="54" t="s">
        <v>566</v>
      </c>
      <c r="B698" s="55">
        <v>0</v>
      </c>
    </row>
    <row r="699" spans="1:2" s="59" customFormat="1" ht="14.25">
      <c r="A699" s="54" t="s">
        <v>567</v>
      </c>
      <c r="B699" s="55">
        <v>0</v>
      </c>
    </row>
    <row r="700" spans="1:2" s="59" customFormat="1" ht="14.25">
      <c r="A700" s="54" t="s">
        <v>568</v>
      </c>
      <c r="B700" s="55">
        <v>0</v>
      </c>
    </row>
    <row r="701" spans="1:2" s="59" customFormat="1" ht="14.25">
      <c r="A701" s="54" t="s">
        <v>569</v>
      </c>
      <c r="B701" s="55">
        <v>0</v>
      </c>
    </row>
    <row r="702" spans="1:2" s="59" customFormat="1" ht="14.25">
      <c r="A702" s="54" t="s">
        <v>570</v>
      </c>
      <c r="B702" s="55">
        <v>0</v>
      </c>
    </row>
    <row r="703" spans="1:2" s="59" customFormat="1" ht="14.25">
      <c r="A703" s="54" t="s">
        <v>571</v>
      </c>
      <c r="B703" s="55">
        <v>0</v>
      </c>
    </row>
    <row r="704" spans="1:2" s="59" customFormat="1" ht="14.25">
      <c r="A704" s="54" t="s">
        <v>572</v>
      </c>
      <c r="B704" s="55">
        <v>0</v>
      </c>
    </row>
    <row r="705" spans="1:2" s="59" customFormat="1" ht="14.25">
      <c r="A705" s="54" t="s">
        <v>573</v>
      </c>
      <c r="B705" s="55">
        <v>396</v>
      </c>
    </row>
    <row r="706" spans="1:2" s="59" customFormat="1" ht="14.25">
      <c r="A706" s="54" t="s">
        <v>574</v>
      </c>
      <c r="B706" s="55">
        <f>SUM(B707:B709)</f>
        <v>2162</v>
      </c>
    </row>
    <row r="707" spans="1:2" s="59" customFormat="1" ht="14.25">
      <c r="A707" s="54" t="s">
        <v>575</v>
      </c>
      <c r="B707" s="55">
        <v>62</v>
      </c>
    </row>
    <row r="708" spans="1:2" s="59" customFormat="1" ht="14.25">
      <c r="A708" s="54" t="s">
        <v>576</v>
      </c>
      <c r="B708" s="55">
        <v>1296</v>
      </c>
    </row>
    <row r="709" spans="1:2" s="59" customFormat="1" ht="14.25">
      <c r="A709" s="54" t="s">
        <v>577</v>
      </c>
      <c r="B709" s="55">
        <v>804</v>
      </c>
    </row>
    <row r="710" spans="1:2" s="59" customFormat="1" ht="14.25">
      <c r="A710" s="54" t="s">
        <v>578</v>
      </c>
      <c r="B710" s="55">
        <f>SUM(B711:B721)</f>
        <v>9742</v>
      </c>
    </row>
    <row r="711" spans="1:2" s="59" customFormat="1" ht="14.25">
      <c r="A711" s="54" t="s">
        <v>579</v>
      </c>
      <c r="B711" s="55">
        <v>789</v>
      </c>
    </row>
    <row r="712" spans="1:2" s="59" customFormat="1" ht="14.25">
      <c r="A712" s="54" t="s">
        <v>580</v>
      </c>
      <c r="B712" s="55">
        <v>101</v>
      </c>
    </row>
    <row r="713" spans="1:2" s="59" customFormat="1" ht="14.25">
      <c r="A713" s="54" t="s">
        <v>581</v>
      </c>
      <c r="B713" s="55">
        <v>1157</v>
      </c>
    </row>
    <row r="714" spans="1:2" s="59" customFormat="1" ht="14.25">
      <c r="A714" s="54" t="s">
        <v>582</v>
      </c>
      <c r="B714" s="55">
        <v>0</v>
      </c>
    </row>
    <row r="715" spans="1:2" s="59" customFormat="1" ht="14.25">
      <c r="A715" s="54" t="s">
        <v>583</v>
      </c>
      <c r="B715" s="55">
        <v>0</v>
      </c>
    </row>
    <row r="716" spans="1:2" s="59" customFormat="1" ht="14.25">
      <c r="A716" s="54" t="s">
        <v>584</v>
      </c>
      <c r="B716" s="55">
        <v>0</v>
      </c>
    </row>
    <row r="717" spans="1:2" s="59" customFormat="1" ht="14.25">
      <c r="A717" s="54" t="s">
        <v>585</v>
      </c>
      <c r="B717" s="55">
        <v>0</v>
      </c>
    </row>
    <row r="718" spans="1:2" s="59" customFormat="1" ht="14.25">
      <c r="A718" s="54" t="s">
        <v>586</v>
      </c>
      <c r="B718" s="55">
        <v>3145</v>
      </c>
    </row>
    <row r="719" spans="1:2" s="59" customFormat="1" ht="14.25">
      <c r="A719" s="54" t="s">
        <v>587</v>
      </c>
      <c r="B719" s="55">
        <v>4227</v>
      </c>
    </row>
    <row r="720" spans="1:2" s="59" customFormat="1" ht="14.25">
      <c r="A720" s="54" t="s">
        <v>588</v>
      </c>
      <c r="B720" s="55">
        <v>0</v>
      </c>
    </row>
    <row r="721" spans="1:2" s="59" customFormat="1" ht="14.25">
      <c r="A721" s="54" t="s">
        <v>589</v>
      </c>
      <c r="B721" s="55">
        <v>323</v>
      </c>
    </row>
    <row r="722" spans="1:2" s="59" customFormat="1" ht="14.25">
      <c r="A722" s="54" t="s">
        <v>590</v>
      </c>
      <c r="B722" s="55">
        <f>SUM(B723:B724)</f>
        <v>0</v>
      </c>
    </row>
    <row r="723" spans="1:2" s="59" customFormat="1" ht="14.25">
      <c r="A723" s="54" t="s">
        <v>591</v>
      </c>
      <c r="B723" s="55">
        <v>0</v>
      </c>
    </row>
    <row r="724" spans="1:2" s="59" customFormat="1" ht="14.25">
      <c r="A724" s="54" t="s">
        <v>592</v>
      </c>
      <c r="B724" s="55">
        <v>0</v>
      </c>
    </row>
    <row r="725" spans="1:2" s="59" customFormat="1" ht="14.25">
      <c r="A725" s="54" t="s">
        <v>593</v>
      </c>
      <c r="B725" s="55">
        <f>SUM(B726:B728)</f>
        <v>835</v>
      </c>
    </row>
    <row r="726" spans="1:2" s="59" customFormat="1" ht="14.25">
      <c r="A726" s="54" t="s">
        <v>594</v>
      </c>
      <c r="B726" s="55">
        <v>0</v>
      </c>
    </row>
    <row r="727" spans="1:2" s="59" customFormat="1" ht="14.25">
      <c r="A727" s="54" t="s">
        <v>595</v>
      </c>
      <c r="B727" s="55">
        <v>835</v>
      </c>
    </row>
    <row r="728" spans="1:2" s="59" customFormat="1" ht="14.25">
      <c r="A728" s="54" t="s">
        <v>596</v>
      </c>
      <c r="B728" s="55">
        <v>0</v>
      </c>
    </row>
    <row r="729" spans="1:2" s="59" customFormat="1" ht="14.25">
      <c r="A729" s="54" t="s">
        <v>597</v>
      </c>
      <c r="B729" s="55">
        <f>SUM(B730:B733)</f>
        <v>4911</v>
      </c>
    </row>
    <row r="730" spans="1:2" s="59" customFormat="1" ht="14.25">
      <c r="A730" s="54" t="s">
        <v>598</v>
      </c>
      <c r="B730" s="55">
        <v>1130</v>
      </c>
    </row>
    <row r="731" spans="1:2" s="59" customFormat="1" ht="14.25">
      <c r="A731" s="54" t="s">
        <v>599</v>
      </c>
      <c r="B731" s="55">
        <v>3096</v>
      </c>
    </row>
    <row r="732" spans="1:2" s="59" customFormat="1" ht="14.25">
      <c r="A732" s="54" t="s">
        <v>600</v>
      </c>
      <c r="B732" s="55">
        <v>685</v>
      </c>
    </row>
    <row r="733" spans="1:2" s="59" customFormat="1" ht="14.25">
      <c r="A733" s="54" t="s">
        <v>601</v>
      </c>
      <c r="B733" s="55">
        <v>0</v>
      </c>
    </row>
    <row r="734" spans="1:2" s="59" customFormat="1" ht="14.25">
      <c r="A734" s="54" t="s">
        <v>602</v>
      </c>
      <c r="B734" s="55">
        <f>SUM(B735:B737)</f>
        <v>3475</v>
      </c>
    </row>
    <row r="735" spans="1:2" s="59" customFormat="1" ht="14.25">
      <c r="A735" s="54" t="s">
        <v>603</v>
      </c>
      <c r="B735" s="55">
        <v>1336</v>
      </c>
    </row>
    <row r="736" spans="1:2" s="59" customFormat="1" ht="14.25">
      <c r="A736" s="54" t="s">
        <v>604</v>
      </c>
      <c r="B736" s="55">
        <v>2139</v>
      </c>
    </row>
    <row r="737" spans="1:2" s="59" customFormat="1" ht="14.25">
      <c r="A737" s="54" t="s">
        <v>605</v>
      </c>
      <c r="B737" s="55">
        <v>0</v>
      </c>
    </row>
    <row r="738" spans="1:2" s="59" customFormat="1" ht="14.25">
      <c r="A738" s="54" t="s">
        <v>606</v>
      </c>
      <c r="B738" s="55">
        <f>SUM(B739:B741)</f>
        <v>3216</v>
      </c>
    </row>
    <row r="739" spans="1:2" s="59" customFormat="1" ht="14.25">
      <c r="A739" s="54" t="s">
        <v>607</v>
      </c>
      <c r="B739" s="55">
        <v>3216</v>
      </c>
    </row>
    <row r="740" spans="1:2" s="59" customFormat="1" ht="14.25">
      <c r="A740" s="54" t="s">
        <v>608</v>
      </c>
      <c r="B740" s="55">
        <v>0</v>
      </c>
    </row>
    <row r="741" spans="1:2" s="59" customFormat="1" ht="14.25">
      <c r="A741" s="54" t="s">
        <v>609</v>
      </c>
      <c r="B741" s="55">
        <v>0</v>
      </c>
    </row>
    <row r="742" spans="1:2" s="59" customFormat="1" ht="14.25">
      <c r="A742" s="54" t="s">
        <v>610</v>
      </c>
      <c r="B742" s="55">
        <f>SUM(B743:B744)</f>
        <v>348</v>
      </c>
    </row>
    <row r="743" spans="1:2" s="59" customFormat="1" ht="14.25">
      <c r="A743" s="54" t="s">
        <v>611</v>
      </c>
      <c r="B743" s="55">
        <v>348</v>
      </c>
    </row>
    <row r="744" spans="1:2" s="59" customFormat="1" ht="14.25">
      <c r="A744" s="54" t="s">
        <v>612</v>
      </c>
      <c r="B744" s="55">
        <v>0</v>
      </c>
    </row>
    <row r="745" spans="1:2" s="59" customFormat="1" ht="14.25">
      <c r="A745" s="54" t="s">
        <v>613</v>
      </c>
      <c r="B745" s="55">
        <f>SUM(B746:B753)</f>
        <v>80</v>
      </c>
    </row>
    <row r="746" spans="1:2" s="59" customFormat="1" ht="14.25">
      <c r="A746" s="54" t="s">
        <v>73</v>
      </c>
      <c r="B746" s="55">
        <v>24</v>
      </c>
    </row>
    <row r="747" spans="1:2" s="59" customFormat="1" ht="14.25">
      <c r="A747" s="54" t="s">
        <v>74</v>
      </c>
      <c r="B747" s="55">
        <v>0</v>
      </c>
    </row>
    <row r="748" spans="1:2" s="59" customFormat="1" ht="14.25">
      <c r="A748" s="54" t="s">
        <v>75</v>
      </c>
      <c r="B748" s="55">
        <v>0</v>
      </c>
    </row>
    <row r="749" spans="1:2" s="59" customFormat="1" ht="14.25">
      <c r="A749" s="54" t="s">
        <v>114</v>
      </c>
      <c r="B749" s="55">
        <v>0</v>
      </c>
    </row>
    <row r="750" spans="1:2" s="59" customFormat="1" ht="14.25">
      <c r="A750" s="54" t="s">
        <v>614</v>
      </c>
      <c r="B750" s="55">
        <v>0</v>
      </c>
    </row>
    <row r="751" spans="1:2" s="59" customFormat="1" ht="14.25">
      <c r="A751" s="54" t="s">
        <v>615</v>
      </c>
      <c r="B751" s="55">
        <v>26</v>
      </c>
    </row>
    <row r="752" spans="1:2" s="59" customFormat="1" ht="14.25">
      <c r="A752" s="54" t="s">
        <v>82</v>
      </c>
      <c r="B752" s="55">
        <v>0</v>
      </c>
    </row>
    <row r="753" spans="1:2" s="59" customFormat="1" ht="14.25">
      <c r="A753" s="54" t="s">
        <v>616</v>
      </c>
      <c r="B753" s="55">
        <v>30</v>
      </c>
    </row>
    <row r="754" spans="1:2" s="59" customFormat="1" ht="14.25">
      <c r="A754" s="54" t="s">
        <v>617</v>
      </c>
      <c r="B754" s="55">
        <f>B755</f>
        <v>0</v>
      </c>
    </row>
    <row r="755" spans="1:2" s="59" customFormat="1" ht="14.25">
      <c r="A755" s="54" t="s">
        <v>618</v>
      </c>
      <c r="B755" s="55">
        <v>0</v>
      </c>
    </row>
    <row r="756" spans="1:2" s="59" customFormat="1" ht="14.25">
      <c r="A756" s="54" t="s">
        <v>619</v>
      </c>
      <c r="B756" s="55">
        <f>B757</f>
        <v>1375</v>
      </c>
    </row>
    <row r="757" spans="1:2" s="59" customFormat="1" ht="14.25">
      <c r="A757" s="54" t="s">
        <v>620</v>
      </c>
      <c r="B757" s="55">
        <v>1375</v>
      </c>
    </row>
    <row r="758" spans="1:2" s="59" customFormat="1" ht="14.25">
      <c r="A758" s="54" t="s">
        <v>621</v>
      </c>
      <c r="B758" s="55">
        <f>B759+B769+B773+B781+B786+B793+B799+B802+B805+B807+B809+B815+B817+B819+B834</f>
        <v>2165</v>
      </c>
    </row>
    <row r="759" spans="1:2" s="59" customFormat="1" ht="14.25">
      <c r="A759" s="54" t="s">
        <v>622</v>
      </c>
      <c r="B759" s="55">
        <f>SUM(B760:B768)</f>
        <v>10</v>
      </c>
    </row>
    <row r="760" spans="1:2" s="59" customFormat="1" ht="14.25">
      <c r="A760" s="54" t="s">
        <v>73</v>
      </c>
      <c r="B760" s="55">
        <v>10</v>
      </c>
    </row>
    <row r="761" spans="1:2" s="59" customFormat="1" ht="14.25">
      <c r="A761" s="54" t="s">
        <v>74</v>
      </c>
      <c r="B761" s="55">
        <v>0</v>
      </c>
    </row>
    <row r="762" spans="1:2" s="59" customFormat="1" ht="14.25">
      <c r="A762" s="54" t="s">
        <v>75</v>
      </c>
      <c r="B762" s="55">
        <v>0</v>
      </c>
    </row>
    <row r="763" spans="1:2" s="59" customFormat="1" ht="14.25">
      <c r="A763" s="54" t="s">
        <v>623</v>
      </c>
      <c r="B763" s="55">
        <v>0</v>
      </c>
    </row>
    <row r="764" spans="1:2" s="59" customFormat="1" ht="14.25">
      <c r="A764" s="54" t="s">
        <v>624</v>
      </c>
      <c r="B764" s="55">
        <v>0</v>
      </c>
    </row>
    <row r="765" spans="1:2" s="59" customFormat="1" ht="14.25">
      <c r="A765" s="54" t="s">
        <v>625</v>
      </c>
      <c r="B765" s="55">
        <v>0</v>
      </c>
    </row>
    <row r="766" spans="1:2" s="59" customFormat="1" ht="14.25">
      <c r="A766" s="54" t="s">
        <v>626</v>
      </c>
      <c r="B766" s="55">
        <v>0</v>
      </c>
    </row>
    <row r="767" spans="1:2" s="59" customFormat="1" ht="14.25">
      <c r="A767" s="54" t="s">
        <v>627</v>
      </c>
      <c r="B767" s="55">
        <v>0</v>
      </c>
    </row>
    <row r="768" spans="1:2" s="59" customFormat="1" ht="14.25">
      <c r="A768" s="54" t="s">
        <v>628</v>
      </c>
      <c r="B768" s="55">
        <v>0</v>
      </c>
    </row>
    <row r="769" spans="1:2" s="59" customFormat="1" ht="14.25">
      <c r="A769" s="54" t="s">
        <v>629</v>
      </c>
      <c r="B769" s="55">
        <f>SUM(B770:B772)</f>
        <v>0</v>
      </c>
    </row>
    <row r="770" spans="1:2" s="59" customFormat="1" ht="14.25">
      <c r="A770" s="54" t="s">
        <v>630</v>
      </c>
      <c r="B770" s="55">
        <v>0</v>
      </c>
    </row>
    <row r="771" spans="1:2" s="59" customFormat="1" ht="14.25">
      <c r="A771" s="54" t="s">
        <v>631</v>
      </c>
      <c r="B771" s="55">
        <v>0</v>
      </c>
    </row>
    <row r="772" spans="1:2" s="59" customFormat="1" ht="14.25">
      <c r="A772" s="54" t="s">
        <v>632</v>
      </c>
      <c r="B772" s="55">
        <v>0</v>
      </c>
    </row>
    <row r="773" spans="1:2" s="59" customFormat="1" ht="14.25">
      <c r="A773" s="54" t="s">
        <v>633</v>
      </c>
      <c r="B773" s="55">
        <f>SUM(B774:B780)</f>
        <v>0</v>
      </c>
    </row>
    <row r="774" spans="1:2" s="59" customFormat="1" ht="14.25">
      <c r="A774" s="54" t="s">
        <v>634</v>
      </c>
      <c r="B774" s="55">
        <v>0</v>
      </c>
    </row>
    <row r="775" spans="1:2" s="59" customFormat="1" ht="14.25">
      <c r="A775" s="54" t="s">
        <v>635</v>
      </c>
      <c r="B775" s="55">
        <v>0</v>
      </c>
    </row>
    <row r="776" spans="1:2" s="59" customFormat="1" ht="14.25">
      <c r="A776" s="54" t="s">
        <v>636</v>
      </c>
      <c r="B776" s="55">
        <v>0</v>
      </c>
    </row>
    <row r="777" spans="1:2" s="59" customFormat="1" ht="14.25">
      <c r="A777" s="54" t="s">
        <v>637</v>
      </c>
      <c r="B777" s="55">
        <v>0</v>
      </c>
    </row>
    <row r="778" spans="1:2" s="59" customFormat="1" ht="14.25">
      <c r="A778" s="54" t="s">
        <v>638</v>
      </c>
      <c r="B778" s="55">
        <v>0</v>
      </c>
    </row>
    <row r="779" spans="1:2" s="59" customFormat="1" ht="14.25">
      <c r="A779" s="54" t="s">
        <v>639</v>
      </c>
      <c r="B779" s="55">
        <v>0</v>
      </c>
    </row>
    <row r="780" spans="1:2" s="59" customFormat="1" ht="14.25">
      <c r="A780" s="54" t="s">
        <v>640</v>
      </c>
      <c r="B780" s="55">
        <v>0</v>
      </c>
    </row>
    <row r="781" spans="1:2" s="59" customFormat="1" ht="14.25">
      <c r="A781" s="54" t="s">
        <v>641</v>
      </c>
      <c r="B781" s="55">
        <f>SUM(B782:B785)</f>
        <v>468</v>
      </c>
    </row>
    <row r="782" spans="1:2" s="59" customFormat="1" ht="14.25">
      <c r="A782" s="54" t="s">
        <v>642</v>
      </c>
      <c r="B782" s="55">
        <v>213</v>
      </c>
    </row>
    <row r="783" spans="1:2" s="59" customFormat="1" ht="14.25">
      <c r="A783" s="54" t="s">
        <v>643</v>
      </c>
      <c r="B783" s="55">
        <v>255</v>
      </c>
    </row>
    <row r="784" spans="1:2" s="59" customFormat="1" ht="14.25">
      <c r="A784" s="54" t="s">
        <v>644</v>
      </c>
      <c r="B784" s="55">
        <v>0</v>
      </c>
    </row>
    <row r="785" spans="1:2" s="59" customFormat="1" ht="14.25">
      <c r="A785" s="54" t="s">
        <v>645</v>
      </c>
      <c r="B785" s="55">
        <v>0</v>
      </c>
    </row>
    <row r="786" spans="1:2" s="59" customFormat="1" ht="14.25">
      <c r="A786" s="54" t="s">
        <v>646</v>
      </c>
      <c r="B786" s="55">
        <f>SUM(B787:B792)</f>
        <v>51</v>
      </c>
    </row>
    <row r="787" spans="1:2" s="59" customFormat="1" ht="14.25">
      <c r="A787" s="54" t="s">
        <v>647</v>
      </c>
      <c r="B787" s="55">
        <v>0</v>
      </c>
    </row>
    <row r="788" spans="1:2" s="59" customFormat="1" ht="14.25">
      <c r="A788" s="54" t="s">
        <v>648</v>
      </c>
      <c r="B788" s="55">
        <v>51</v>
      </c>
    </row>
    <row r="789" spans="1:2" s="59" customFormat="1" ht="14.25">
      <c r="A789" s="54" t="s">
        <v>649</v>
      </c>
      <c r="B789" s="55">
        <v>0</v>
      </c>
    </row>
    <row r="790" spans="1:2" s="59" customFormat="1" ht="14.25">
      <c r="A790" s="54" t="s">
        <v>650</v>
      </c>
      <c r="B790" s="55">
        <v>0</v>
      </c>
    </row>
    <row r="791" spans="1:2" s="59" customFormat="1" ht="14.25">
      <c r="A791" s="54" t="s">
        <v>651</v>
      </c>
      <c r="B791" s="55">
        <v>0</v>
      </c>
    </row>
    <row r="792" spans="1:2" s="59" customFormat="1" ht="14.25">
      <c r="A792" s="54" t="s">
        <v>652</v>
      </c>
      <c r="B792" s="55">
        <v>0</v>
      </c>
    </row>
    <row r="793" spans="1:2" s="59" customFormat="1" ht="14.25">
      <c r="A793" s="54" t="s">
        <v>653</v>
      </c>
      <c r="B793" s="55">
        <f>SUM(B794:B798)</f>
        <v>989</v>
      </c>
    </row>
    <row r="794" spans="1:2" s="59" customFormat="1" ht="14.25">
      <c r="A794" s="54" t="s">
        <v>654</v>
      </c>
      <c r="B794" s="55">
        <v>989</v>
      </c>
    </row>
    <row r="795" spans="1:2" s="59" customFormat="1" ht="14.25">
      <c r="A795" s="54" t="s">
        <v>655</v>
      </c>
      <c r="B795" s="55">
        <v>0</v>
      </c>
    </row>
    <row r="796" spans="1:2" s="59" customFormat="1" ht="14.25">
      <c r="A796" s="54" t="s">
        <v>656</v>
      </c>
      <c r="B796" s="55">
        <v>0</v>
      </c>
    </row>
    <row r="797" spans="1:2" s="59" customFormat="1" ht="14.25">
      <c r="A797" s="54" t="s">
        <v>657</v>
      </c>
      <c r="B797" s="55">
        <v>0</v>
      </c>
    </row>
    <row r="798" spans="1:2" s="59" customFormat="1" ht="14.25">
      <c r="A798" s="54" t="s">
        <v>658</v>
      </c>
      <c r="B798" s="55">
        <v>0</v>
      </c>
    </row>
    <row r="799" spans="1:2" s="59" customFormat="1" ht="14.25">
      <c r="A799" s="54" t="s">
        <v>659</v>
      </c>
      <c r="B799" s="55">
        <f>SUM(B800:B801)</f>
        <v>0</v>
      </c>
    </row>
    <row r="800" spans="1:2" s="59" customFormat="1" ht="14.25">
      <c r="A800" s="54" t="s">
        <v>660</v>
      </c>
      <c r="B800" s="55">
        <v>0</v>
      </c>
    </row>
    <row r="801" spans="1:2" s="59" customFormat="1" ht="14.25">
      <c r="A801" s="54" t="s">
        <v>661</v>
      </c>
      <c r="B801" s="55">
        <v>0</v>
      </c>
    </row>
    <row r="802" spans="1:2" s="59" customFormat="1" ht="14.25">
      <c r="A802" s="54" t="s">
        <v>662</v>
      </c>
      <c r="B802" s="55">
        <f>SUM(B803:B804)</f>
        <v>0</v>
      </c>
    </row>
    <row r="803" spans="1:2" s="59" customFormat="1" ht="14.25">
      <c r="A803" s="54" t="s">
        <v>663</v>
      </c>
      <c r="B803" s="55">
        <v>0</v>
      </c>
    </row>
    <row r="804" spans="1:2" s="59" customFormat="1" ht="14.25">
      <c r="A804" s="54" t="s">
        <v>664</v>
      </c>
      <c r="B804" s="55">
        <v>0</v>
      </c>
    </row>
    <row r="805" spans="1:2" s="59" customFormat="1" ht="14.25">
      <c r="A805" s="54" t="s">
        <v>665</v>
      </c>
      <c r="B805" s="55">
        <f>B806</f>
        <v>0</v>
      </c>
    </row>
    <row r="806" spans="1:2" s="59" customFormat="1" ht="14.25">
      <c r="A806" s="54" t="s">
        <v>666</v>
      </c>
      <c r="B806" s="55">
        <v>0</v>
      </c>
    </row>
    <row r="807" spans="1:2" s="59" customFormat="1" ht="14.25">
      <c r="A807" s="54" t="s">
        <v>667</v>
      </c>
      <c r="B807" s="55">
        <f>B808</f>
        <v>0</v>
      </c>
    </row>
    <row r="808" spans="1:2" s="59" customFormat="1" ht="14.25">
      <c r="A808" s="54" t="s">
        <v>668</v>
      </c>
      <c r="B808" s="55">
        <v>0</v>
      </c>
    </row>
    <row r="809" spans="1:2" s="59" customFormat="1" ht="14.25">
      <c r="A809" s="54" t="s">
        <v>669</v>
      </c>
      <c r="B809" s="55">
        <f>SUM(B810:B814)</f>
        <v>37</v>
      </c>
    </row>
    <row r="810" spans="1:2" s="59" customFormat="1" ht="14.25">
      <c r="A810" s="54" t="s">
        <v>670</v>
      </c>
      <c r="B810" s="55">
        <v>37</v>
      </c>
    </row>
    <row r="811" spans="1:2" s="59" customFormat="1" ht="14.25">
      <c r="A811" s="54" t="s">
        <v>671</v>
      </c>
      <c r="B811" s="55">
        <v>0</v>
      </c>
    </row>
    <row r="812" spans="1:2" s="59" customFormat="1" ht="14.25">
      <c r="A812" s="54" t="s">
        <v>672</v>
      </c>
      <c r="B812" s="55">
        <v>0</v>
      </c>
    </row>
    <row r="813" spans="1:2" s="59" customFormat="1" ht="14.25">
      <c r="A813" s="54" t="s">
        <v>673</v>
      </c>
      <c r="B813" s="55">
        <v>0</v>
      </c>
    </row>
    <row r="814" spans="1:2" s="59" customFormat="1" ht="14.25">
      <c r="A814" s="54" t="s">
        <v>674</v>
      </c>
      <c r="B814" s="55">
        <v>0</v>
      </c>
    </row>
    <row r="815" spans="1:2" s="59" customFormat="1" ht="14.25">
      <c r="A815" s="54" t="s">
        <v>675</v>
      </c>
      <c r="B815" s="55">
        <f>B816</f>
        <v>0</v>
      </c>
    </row>
    <row r="816" spans="1:2" s="59" customFormat="1" ht="14.25">
      <c r="A816" s="54" t="s">
        <v>676</v>
      </c>
      <c r="B816" s="55">
        <v>0</v>
      </c>
    </row>
    <row r="817" spans="1:2" s="59" customFormat="1" ht="14.25">
      <c r="A817" s="54" t="s">
        <v>677</v>
      </c>
      <c r="B817" s="55">
        <f>B818</f>
        <v>0</v>
      </c>
    </row>
    <row r="818" spans="1:2" s="59" customFormat="1" ht="14.25">
      <c r="A818" s="54" t="s">
        <v>678</v>
      </c>
      <c r="B818" s="55">
        <v>0</v>
      </c>
    </row>
    <row r="819" spans="1:2" s="59" customFormat="1" ht="14.25">
      <c r="A819" s="54" t="s">
        <v>679</v>
      </c>
      <c r="B819" s="55">
        <f>SUM(B820:B833)</f>
        <v>0</v>
      </c>
    </row>
    <row r="820" spans="1:2" s="59" customFormat="1" ht="14.25">
      <c r="A820" s="54" t="s">
        <v>73</v>
      </c>
      <c r="B820" s="55">
        <v>0</v>
      </c>
    </row>
    <row r="821" spans="1:2" s="59" customFormat="1" ht="14.25">
      <c r="A821" s="54" t="s">
        <v>74</v>
      </c>
      <c r="B821" s="55">
        <v>0</v>
      </c>
    </row>
    <row r="822" spans="1:2" s="59" customFormat="1" ht="14.25">
      <c r="A822" s="54" t="s">
        <v>75</v>
      </c>
      <c r="B822" s="55">
        <v>0</v>
      </c>
    </row>
    <row r="823" spans="1:2" s="59" customFormat="1" ht="14.25">
      <c r="A823" s="54" t="s">
        <v>680</v>
      </c>
      <c r="B823" s="55">
        <v>0</v>
      </c>
    </row>
    <row r="824" spans="1:2" s="59" customFormat="1" ht="14.25">
      <c r="A824" s="54" t="s">
        <v>681</v>
      </c>
      <c r="B824" s="55">
        <v>0</v>
      </c>
    </row>
    <row r="825" spans="1:2" s="59" customFormat="1" ht="14.25">
      <c r="A825" s="54" t="s">
        <v>682</v>
      </c>
      <c r="B825" s="55">
        <v>0</v>
      </c>
    </row>
    <row r="826" spans="1:2" s="59" customFormat="1" ht="14.25">
      <c r="A826" s="54" t="s">
        <v>683</v>
      </c>
      <c r="B826" s="55">
        <v>0</v>
      </c>
    </row>
    <row r="827" spans="1:2" s="59" customFormat="1" ht="14.25">
      <c r="A827" s="54" t="s">
        <v>684</v>
      </c>
      <c r="B827" s="55">
        <v>0</v>
      </c>
    </row>
    <row r="828" spans="1:2" s="59" customFormat="1" ht="14.25">
      <c r="A828" s="54" t="s">
        <v>685</v>
      </c>
      <c r="B828" s="55">
        <v>0</v>
      </c>
    </row>
    <row r="829" spans="1:2" s="59" customFormat="1" ht="14.25">
      <c r="A829" s="54" t="s">
        <v>686</v>
      </c>
      <c r="B829" s="55">
        <v>0</v>
      </c>
    </row>
    <row r="830" spans="1:2" s="59" customFormat="1" ht="14.25">
      <c r="A830" s="54" t="s">
        <v>114</v>
      </c>
      <c r="B830" s="55">
        <v>0</v>
      </c>
    </row>
    <row r="831" spans="1:2" s="59" customFormat="1" ht="14.25">
      <c r="A831" s="54" t="s">
        <v>687</v>
      </c>
      <c r="B831" s="55">
        <v>0</v>
      </c>
    </row>
    <row r="832" spans="1:2" s="59" customFormat="1" ht="14.25">
      <c r="A832" s="54" t="s">
        <v>82</v>
      </c>
      <c r="B832" s="55">
        <v>0</v>
      </c>
    </row>
    <row r="833" spans="1:2" s="59" customFormat="1" ht="14.25">
      <c r="A833" s="54" t="s">
        <v>688</v>
      </c>
      <c r="B833" s="55">
        <v>0</v>
      </c>
    </row>
    <row r="834" spans="1:2" s="59" customFormat="1" ht="14.25">
      <c r="A834" s="54" t="s">
        <v>689</v>
      </c>
      <c r="B834" s="55">
        <f>B835</f>
        <v>610</v>
      </c>
    </row>
    <row r="835" spans="1:2" s="59" customFormat="1" ht="14.25">
      <c r="A835" s="54" t="s">
        <v>690</v>
      </c>
      <c r="B835" s="55">
        <v>610</v>
      </c>
    </row>
    <row r="836" spans="1:2" s="59" customFormat="1" ht="14.25">
      <c r="A836" s="54" t="s">
        <v>691</v>
      </c>
      <c r="B836" s="55">
        <f>B837+B848+B850+B853+B855+B857</f>
        <v>5973</v>
      </c>
    </row>
    <row r="837" spans="1:2" s="59" customFormat="1" ht="14.25">
      <c r="A837" s="54" t="s">
        <v>692</v>
      </c>
      <c r="B837" s="55">
        <f>SUM(B838:B847)</f>
        <v>1170</v>
      </c>
    </row>
    <row r="838" spans="1:2" s="59" customFormat="1" ht="14.25">
      <c r="A838" s="54" t="s">
        <v>73</v>
      </c>
      <c r="B838" s="55">
        <v>242</v>
      </c>
    </row>
    <row r="839" spans="1:2" s="59" customFormat="1" ht="14.25">
      <c r="A839" s="54" t="s">
        <v>74</v>
      </c>
      <c r="B839" s="55">
        <v>0</v>
      </c>
    </row>
    <row r="840" spans="1:2" s="59" customFormat="1" ht="14.25">
      <c r="A840" s="54" t="s">
        <v>75</v>
      </c>
      <c r="B840" s="55">
        <v>0</v>
      </c>
    </row>
    <row r="841" spans="1:2" s="59" customFormat="1" ht="14.25">
      <c r="A841" s="54" t="s">
        <v>693</v>
      </c>
      <c r="B841" s="55">
        <v>453</v>
      </c>
    </row>
    <row r="842" spans="1:2" s="59" customFormat="1" ht="14.25">
      <c r="A842" s="54" t="s">
        <v>694</v>
      </c>
      <c r="B842" s="55">
        <v>0</v>
      </c>
    </row>
    <row r="843" spans="1:2" s="59" customFormat="1" ht="14.25">
      <c r="A843" s="54" t="s">
        <v>695</v>
      </c>
      <c r="B843" s="55">
        <v>0</v>
      </c>
    </row>
    <row r="844" spans="1:2" s="59" customFormat="1" ht="14.25">
      <c r="A844" s="54" t="s">
        <v>696</v>
      </c>
      <c r="B844" s="55">
        <v>0</v>
      </c>
    </row>
    <row r="845" spans="1:2" s="59" customFormat="1" ht="14.25">
      <c r="A845" s="54" t="s">
        <v>697</v>
      </c>
      <c r="B845" s="55">
        <v>265</v>
      </c>
    </row>
    <row r="846" spans="1:2" s="59" customFormat="1" ht="14.25">
      <c r="A846" s="54" t="s">
        <v>698</v>
      </c>
      <c r="B846" s="55">
        <v>0</v>
      </c>
    </row>
    <row r="847" spans="1:2" s="59" customFormat="1" ht="14.25">
      <c r="A847" s="54" t="s">
        <v>699</v>
      </c>
      <c r="B847" s="55">
        <v>210</v>
      </c>
    </row>
    <row r="848" spans="1:2" s="59" customFormat="1" ht="14.25">
      <c r="A848" s="54" t="s">
        <v>700</v>
      </c>
      <c r="B848" s="55">
        <f>B849</f>
        <v>32</v>
      </c>
    </row>
    <row r="849" spans="1:2" s="59" customFormat="1" ht="14.25">
      <c r="A849" s="54" t="s">
        <v>701</v>
      </c>
      <c r="B849" s="55">
        <v>32</v>
      </c>
    </row>
    <row r="850" spans="1:2" s="59" customFormat="1" ht="14.25">
      <c r="A850" s="54" t="s">
        <v>702</v>
      </c>
      <c r="B850" s="55">
        <f>SUM(B851:B852)</f>
        <v>934</v>
      </c>
    </row>
    <row r="851" spans="1:2" s="59" customFormat="1" ht="14.25">
      <c r="A851" s="54" t="s">
        <v>703</v>
      </c>
      <c r="B851" s="55">
        <v>24</v>
      </c>
    </row>
    <row r="852" spans="1:2" s="59" customFormat="1" ht="14.25">
      <c r="A852" s="54" t="s">
        <v>704</v>
      </c>
      <c r="B852" s="55">
        <v>910</v>
      </c>
    </row>
    <row r="853" spans="1:2" s="59" customFormat="1" ht="14.25">
      <c r="A853" s="54" t="s">
        <v>705</v>
      </c>
      <c r="B853" s="55">
        <f>B854</f>
        <v>2498</v>
      </c>
    </row>
    <row r="854" spans="1:2" s="59" customFormat="1" ht="14.25">
      <c r="A854" s="54" t="s">
        <v>706</v>
      </c>
      <c r="B854" s="55">
        <v>2498</v>
      </c>
    </row>
    <row r="855" spans="1:2" s="59" customFormat="1" ht="14.25">
      <c r="A855" s="54" t="s">
        <v>707</v>
      </c>
      <c r="B855" s="55">
        <f>B856</f>
        <v>174</v>
      </c>
    </row>
    <row r="856" spans="1:2" s="59" customFormat="1" ht="14.25">
      <c r="A856" s="54" t="s">
        <v>708</v>
      </c>
      <c r="B856" s="55">
        <v>174</v>
      </c>
    </row>
    <row r="857" spans="1:2" s="59" customFormat="1" ht="14.25">
      <c r="A857" s="54" t="s">
        <v>709</v>
      </c>
      <c r="B857" s="55">
        <f>B858</f>
        <v>1165</v>
      </c>
    </row>
    <row r="858" spans="1:2" s="59" customFormat="1" ht="14.25">
      <c r="A858" s="54" t="s">
        <v>710</v>
      </c>
      <c r="B858" s="55">
        <v>1165</v>
      </c>
    </row>
    <row r="859" spans="1:2" s="59" customFormat="1" ht="14.25">
      <c r="A859" s="54" t="s">
        <v>711</v>
      </c>
      <c r="B859" s="55">
        <f>B860+B886+B911+B939+B950+B957+B964+B967</f>
        <v>67148</v>
      </c>
    </row>
    <row r="860" spans="1:2" s="59" customFormat="1" ht="14.25">
      <c r="A860" s="54" t="s">
        <v>712</v>
      </c>
      <c r="B860" s="55">
        <f>SUM(B861:B885)</f>
        <v>24463</v>
      </c>
    </row>
    <row r="861" spans="1:2" s="59" customFormat="1" ht="14.25">
      <c r="A861" s="54" t="s">
        <v>73</v>
      </c>
      <c r="B861" s="55">
        <v>671</v>
      </c>
    </row>
    <row r="862" spans="1:2" s="59" customFormat="1" ht="14.25">
      <c r="A862" s="54" t="s">
        <v>74</v>
      </c>
      <c r="B862" s="55">
        <v>0</v>
      </c>
    </row>
    <row r="863" spans="1:2" s="59" customFormat="1" ht="14.25">
      <c r="A863" s="54" t="s">
        <v>75</v>
      </c>
      <c r="B863" s="55">
        <v>0</v>
      </c>
    </row>
    <row r="864" spans="1:2" s="59" customFormat="1" ht="14.25">
      <c r="A864" s="54" t="s">
        <v>82</v>
      </c>
      <c r="B864" s="55">
        <v>2060</v>
      </c>
    </row>
    <row r="865" spans="1:2" s="59" customFormat="1" ht="14.25">
      <c r="A865" s="54" t="s">
        <v>713</v>
      </c>
      <c r="B865" s="55">
        <v>0</v>
      </c>
    </row>
    <row r="866" spans="1:2" s="59" customFormat="1" ht="14.25">
      <c r="A866" s="54" t="s">
        <v>714</v>
      </c>
      <c r="B866" s="55">
        <v>25</v>
      </c>
    </row>
    <row r="867" spans="1:2" s="59" customFormat="1" ht="14.25">
      <c r="A867" s="54" t="s">
        <v>715</v>
      </c>
      <c r="B867" s="55">
        <v>28</v>
      </c>
    </row>
    <row r="868" spans="1:2" s="59" customFormat="1" ht="14.25">
      <c r="A868" s="54" t="s">
        <v>716</v>
      </c>
      <c r="B868" s="55">
        <v>2</v>
      </c>
    </row>
    <row r="869" spans="1:2" s="59" customFormat="1" ht="14.25">
      <c r="A869" s="54" t="s">
        <v>717</v>
      </c>
      <c r="B869" s="55">
        <v>0</v>
      </c>
    </row>
    <row r="870" spans="1:2" s="59" customFormat="1" ht="14.25">
      <c r="A870" s="54" t="s">
        <v>718</v>
      </c>
      <c r="B870" s="55">
        <v>0</v>
      </c>
    </row>
    <row r="871" spans="1:2" s="59" customFormat="1" ht="14.25">
      <c r="A871" s="54" t="s">
        <v>719</v>
      </c>
      <c r="B871" s="55">
        <v>0</v>
      </c>
    </row>
    <row r="872" spans="1:2" s="59" customFormat="1" ht="14.25">
      <c r="A872" s="54" t="s">
        <v>720</v>
      </c>
      <c r="B872" s="55">
        <v>0</v>
      </c>
    </row>
    <row r="873" spans="1:2" s="59" customFormat="1" ht="14.25">
      <c r="A873" s="54" t="s">
        <v>721</v>
      </c>
      <c r="B873" s="55">
        <v>161</v>
      </c>
    </row>
    <row r="874" spans="1:2" s="59" customFormat="1" ht="14.25">
      <c r="A874" s="54" t="s">
        <v>722</v>
      </c>
      <c r="B874" s="55">
        <v>0</v>
      </c>
    </row>
    <row r="875" spans="1:2" s="59" customFormat="1" ht="14.25">
      <c r="A875" s="54" t="s">
        <v>723</v>
      </c>
      <c r="B875" s="55">
        <v>0</v>
      </c>
    </row>
    <row r="876" spans="1:2" s="59" customFormat="1" ht="14.25">
      <c r="A876" s="54" t="s">
        <v>724</v>
      </c>
      <c r="B876" s="55">
        <v>8595</v>
      </c>
    </row>
    <row r="877" spans="1:2" s="59" customFormat="1" ht="14.25">
      <c r="A877" s="54" t="s">
        <v>725</v>
      </c>
      <c r="B877" s="55">
        <v>731</v>
      </c>
    </row>
    <row r="878" spans="1:2" s="59" customFormat="1" ht="14.25">
      <c r="A878" s="54" t="s">
        <v>726</v>
      </c>
      <c r="B878" s="55">
        <v>600</v>
      </c>
    </row>
    <row r="879" spans="1:2" s="59" customFormat="1" ht="14.25">
      <c r="A879" s="54" t="s">
        <v>727</v>
      </c>
      <c r="B879" s="55">
        <v>0</v>
      </c>
    </row>
    <row r="880" spans="1:2" s="59" customFormat="1" ht="14.25">
      <c r="A880" s="54" t="s">
        <v>728</v>
      </c>
      <c r="B880" s="55">
        <v>1432</v>
      </c>
    </row>
    <row r="881" spans="1:2" s="59" customFormat="1" ht="14.25">
      <c r="A881" s="54" t="s">
        <v>729</v>
      </c>
      <c r="B881" s="55">
        <v>30</v>
      </c>
    </row>
    <row r="882" spans="1:2" s="59" customFormat="1" ht="14.25">
      <c r="A882" s="54" t="s">
        <v>730</v>
      </c>
      <c r="B882" s="55">
        <v>1</v>
      </c>
    </row>
    <row r="883" spans="1:2" s="59" customFormat="1" ht="14.25">
      <c r="A883" s="54" t="s">
        <v>731</v>
      </c>
      <c r="B883" s="55">
        <v>0</v>
      </c>
    </row>
    <row r="884" spans="1:2" s="59" customFormat="1" ht="14.25">
      <c r="A884" s="54" t="s">
        <v>732</v>
      </c>
      <c r="B884" s="55">
        <v>4995</v>
      </c>
    </row>
    <row r="885" spans="1:2" s="59" customFormat="1" ht="14.25">
      <c r="A885" s="54" t="s">
        <v>733</v>
      </c>
      <c r="B885" s="55">
        <v>5132</v>
      </c>
    </row>
    <row r="886" spans="1:2" s="59" customFormat="1" ht="14.25">
      <c r="A886" s="54" t="s">
        <v>734</v>
      </c>
      <c r="B886" s="55">
        <f>SUM(B887:B910)</f>
        <v>2572</v>
      </c>
    </row>
    <row r="887" spans="1:2" s="59" customFormat="1" ht="14.25">
      <c r="A887" s="54" t="s">
        <v>73</v>
      </c>
      <c r="B887" s="55">
        <v>209</v>
      </c>
    </row>
    <row r="888" spans="1:2" s="59" customFormat="1" ht="14.25">
      <c r="A888" s="54" t="s">
        <v>74</v>
      </c>
      <c r="B888" s="55">
        <v>0</v>
      </c>
    </row>
    <row r="889" spans="1:2" s="59" customFormat="1" ht="14.25">
      <c r="A889" s="54" t="s">
        <v>75</v>
      </c>
      <c r="B889" s="55">
        <v>0</v>
      </c>
    </row>
    <row r="890" spans="1:2" s="59" customFormat="1" ht="14.25">
      <c r="A890" s="54" t="s">
        <v>735</v>
      </c>
      <c r="B890" s="55">
        <v>816</v>
      </c>
    </row>
    <row r="891" spans="1:2" s="59" customFormat="1" ht="14.25">
      <c r="A891" s="54" t="s">
        <v>736</v>
      </c>
      <c r="B891" s="55">
        <v>1256</v>
      </c>
    </row>
    <row r="892" spans="1:2" s="59" customFormat="1" ht="14.25">
      <c r="A892" s="54" t="s">
        <v>737</v>
      </c>
      <c r="B892" s="55">
        <v>0</v>
      </c>
    </row>
    <row r="893" spans="1:2" s="59" customFormat="1" ht="14.25">
      <c r="A893" s="54" t="s">
        <v>738</v>
      </c>
      <c r="B893" s="55">
        <v>0</v>
      </c>
    </row>
    <row r="894" spans="1:2" s="59" customFormat="1" ht="14.25">
      <c r="A894" s="54" t="s">
        <v>739</v>
      </c>
      <c r="B894" s="55">
        <v>253</v>
      </c>
    </row>
    <row r="895" spans="1:2" s="59" customFormat="1" ht="14.25">
      <c r="A895" s="54" t="s">
        <v>740</v>
      </c>
      <c r="B895" s="55">
        <v>0</v>
      </c>
    </row>
    <row r="896" spans="1:2" s="59" customFormat="1" ht="14.25">
      <c r="A896" s="54" t="s">
        <v>741</v>
      </c>
      <c r="B896" s="55">
        <v>0</v>
      </c>
    </row>
    <row r="897" spans="1:2" s="59" customFormat="1" ht="14.25">
      <c r="A897" s="54" t="s">
        <v>742</v>
      </c>
      <c r="B897" s="55">
        <v>0</v>
      </c>
    </row>
    <row r="898" spans="1:2" s="59" customFormat="1" ht="14.25">
      <c r="A898" s="54" t="s">
        <v>743</v>
      </c>
      <c r="B898" s="55">
        <v>0</v>
      </c>
    </row>
    <row r="899" spans="1:2" s="59" customFormat="1" ht="14.25">
      <c r="A899" s="54" t="s">
        <v>744</v>
      </c>
      <c r="B899" s="55">
        <v>0</v>
      </c>
    </row>
    <row r="900" spans="1:2" s="59" customFormat="1" ht="14.25">
      <c r="A900" s="54" t="s">
        <v>745</v>
      </c>
      <c r="B900" s="55">
        <v>0</v>
      </c>
    </row>
    <row r="901" spans="1:2" s="59" customFormat="1" ht="14.25">
      <c r="A901" s="54" t="s">
        <v>746</v>
      </c>
      <c r="B901" s="55">
        <v>0</v>
      </c>
    </row>
    <row r="902" spans="1:2" s="59" customFormat="1" ht="14.25">
      <c r="A902" s="54" t="s">
        <v>747</v>
      </c>
      <c r="B902" s="55">
        <v>0</v>
      </c>
    </row>
    <row r="903" spans="1:2" s="59" customFormat="1" ht="14.25">
      <c r="A903" s="54" t="s">
        <v>748</v>
      </c>
      <c r="B903" s="55">
        <v>0</v>
      </c>
    </row>
    <row r="904" spans="1:2" s="59" customFormat="1" ht="14.25">
      <c r="A904" s="54" t="s">
        <v>749</v>
      </c>
      <c r="B904" s="55">
        <v>8</v>
      </c>
    </row>
    <row r="905" spans="1:2" s="59" customFormat="1" ht="14.25">
      <c r="A905" s="54" t="s">
        <v>750</v>
      </c>
      <c r="B905" s="55">
        <v>0</v>
      </c>
    </row>
    <row r="906" spans="1:2" s="59" customFormat="1" ht="14.25">
      <c r="A906" s="54" t="s">
        <v>751</v>
      </c>
      <c r="B906" s="55">
        <v>30</v>
      </c>
    </row>
    <row r="907" spans="1:2" s="59" customFormat="1" ht="14.25">
      <c r="A907" s="54" t="s">
        <v>752</v>
      </c>
      <c r="B907" s="55">
        <v>0</v>
      </c>
    </row>
    <row r="908" spans="1:2" s="59" customFormat="1" ht="14.25">
      <c r="A908" s="54" t="s">
        <v>753</v>
      </c>
      <c r="B908" s="55">
        <v>0</v>
      </c>
    </row>
    <row r="909" spans="1:2" s="59" customFormat="1" ht="14.25">
      <c r="A909" s="54" t="s">
        <v>719</v>
      </c>
      <c r="B909" s="55">
        <v>0</v>
      </c>
    </row>
    <row r="910" spans="1:2" s="59" customFormat="1" ht="14.25">
      <c r="A910" s="54" t="s">
        <v>754</v>
      </c>
      <c r="B910" s="55">
        <v>0</v>
      </c>
    </row>
    <row r="911" spans="1:2" s="59" customFormat="1" ht="14.25">
      <c r="A911" s="54" t="s">
        <v>755</v>
      </c>
      <c r="B911" s="55">
        <f>SUM(B912:B938)</f>
        <v>1940</v>
      </c>
    </row>
    <row r="912" spans="1:2" s="59" customFormat="1" ht="14.25">
      <c r="A912" s="54" t="s">
        <v>73</v>
      </c>
      <c r="B912" s="55">
        <v>232</v>
      </c>
    </row>
    <row r="913" spans="1:2" s="59" customFormat="1" ht="14.25">
      <c r="A913" s="54" t="s">
        <v>74</v>
      </c>
      <c r="B913" s="55">
        <v>0</v>
      </c>
    </row>
    <row r="914" spans="1:2" s="59" customFormat="1" ht="14.25">
      <c r="A914" s="54" t="s">
        <v>75</v>
      </c>
      <c r="B914" s="55">
        <v>0</v>
      </c>
    </row>
    <row r="915" spans="1:2" s="59" customFormat="1" ht="14.25">
      <c r="A915" s="54" t="s">
        <v>756</v>
      </c>
      <c r="B915" s="55">
        <v>0</v>
      </c>
    </row>
    <row r="916" spans="1:2" s="59" customFormat="1" ht="14.25">
      <c r="A916" s="54" t="s">
        <v>757</v>
      </c>
      <c r="B916" s="55">
        <v>0</v>
      </c>
    </row>
    <row r="917" spans="1:2" s="59" customFormat="1" ht="14.25">
      <c r="A917" s="54" t="s">
        <v>758</v>
      </c>
      <c r="B917" s="55">
        <v>0</v>
      </c>
    </row>
    <row r="918" spans="1:2" s="59" customFormat="1" ht="14.25">
      <c r="A918" s="54" t="s">
        <v>759</v>
      </c>
      <c r="B918" s="55">
        <v>0</v>
      </c>
    </row>
    <row r="919" spans="1:2" s="59" customFormat="1" ht="14.25">
      <c r="A919" s="54" t="s">
        <v>760</v>
      </c>
      <c r="B919" s="55">
        <v>0</v>
      </c>
    </row>
    <row r="920" spans="1:2" s="59" customFormat="1" ht="14.25">
      <c r="A920" s="54" t="s">
        <v>761</v>
      </c>
      <c r="B920" s="55">
        <v>0</v>
      </c>
    </row>
    <row r="921" spans="1:2" s="59" customFormat="1" ht="14.25">
      <c r="A921" s="54" t="s">
        <v>762</v>
      </c>
      <c r="B921" s="55">
        <v>0</v>
      </c>
    </row>
    <row r="922" spans="1:2" s="59" customFormat="1" ht="14.25">
      <c r="A922" s="54" t="s">
        <v>763</v>
      </c>
      <c r="B922" s="55">
        <v>0</v>
      </c>
    </row>
    <row r="923" spans="1:2" s="59" customFormat="1" ht="14.25">
      <c r="A923" s="54" t="s">
        <v>764</v>
      </c>
      <c r="B923" s="55">
        <v>0</v>
      </c>
    </row>
    <row r="924" spans="1:2" s="59" customFormat="1" ht="14.25">
      <c r="A924" s="54" t="s">
        <v>765</v>
      </c>
      <c r="B924" s="55">
        <v>0</v>
      </c>
    </row>
    <row r="925" spans="1:2" s="59" customFormat="1" ht="14.25">
      <c r="A925" s="54" t="s">
        <v>766</v>
      </c>
      <c r="B925" s="55">
        <v>0</v>
      </c>
    </row>
    <row r="926" spans="1:2" s="59" customFormat="1" ht="14.25">
      <c r="A926" s="54" t="s">
        <v>767</v>
      </c>
      <c r="B926" s="55">
        <v>0</v>
      </c>
    </row>
    <row r="927" spans="1:2" s="59" customFormat="1" ht="14.25">
      <c r="A927" s="54" t="s">
        <v>768</v>
      </c>
      <c r="B927" s="55">
        <v>0</v>
      </c>
    </row>
    <row r="928" spans="1:2" s="59" customFormat="1" ht="14.25">
      <c r="A928" s="54" t="s">
        <v>769</v>
      </c>
      <c r="B928" s="55">
        <v>0</v>
      </c>
    </row>
    <row r="929" spans="1:2" s="59" customFormat="1" ht="14.25">
      <c r="A929" s="54" t="s">
        <v>770</v>
      </c>
      <c r="B929" s="55">
        <v>0</v>
      </c>
    </row>
    <row r="930" spans="1:2" s="59" customFormat="1" ht="14.25">
      <c r="A930" s="54" t="s">
        <v>771</v>
      </c>
      <c r="B930" s="55">
        <v>0</v>
      </c>
    </row>
    <row r="931" spans="1:2" s="59" customFormat="1" ht="14.25">
      <c r="A931" s="54" t="s">
        <v>772</v>
      </c>
      <c r="B931" s="55">
        <v>0</v>
      </c>
    </row>
    <row r="932" spans="1:2" s="59" customFormat="1" ht="14.25">
      <c r="A932" s="54" t="s">
        <v>773</v>
      </c>
      <c r="B932" s="55">
        <v>0</v>
      </c>
    </row>
    <row r="933" spans="1:2" s="59" customFormat="1" ht="14.25">
      <c r="A933" s="54" t="s">
        <v>747</v>
      </c>
      <c r="B933" s="55">
        <v>0</v>
      </c>
    </row>
    <row r="934" spans="1:2" s="59" customFormat="1" ht="14.25">
      <c r="A934" s="54" t="s">
        <v>774</v>
      </c>
      <c r="B934" s="55">
        <v>0</v>
      </c>
    </row>
    <row r="935" spans="1:2" s="59" customFormat="1" ht="14.25">
      <c r="A935" s="54" t="s">
        <v>775</v>
      </c>
      <c r="B935" s="55">
        <v>0</v>
      </c>
    </row>
    <row r="936" spans="1:2" s="59" customFormat="1" ht="14.25">
      <c r="A936" s="54" t="s">
        <v>776</v>
      </c>
      <c r="B936" s="55">
        <v>0</v>
      </c>
    </row>
    <row r="937" spans="1:2" s="59" customFormat="1" ht="14.25">
      <c r="A937" s="54" t="s">
        <v>777</v>
      </c>
      <c r="B937" s="55">
        <v>0</v>
      </c>
    </row>
    <row r="938" spans="1:2" s="59" customFormat="1" ht="14.25">
      <c r="A938" s="54" t="s">
        <v>778</v>
      </c>
      <c r="B938" s="55">
        <v>1708</v>
      </c>
    </row>
    <row r="939" spans="1:2" s="59" customFormat="1" ht="14.25">
      <c r="A939" s="54" t="s">
        <v>779</v>
      </c>
      <c r="B939" s="55">
        <f>SUM(B940:B949)</f>
        <v>21085</v>
      </c>
    </row>
    <row r="940" spans="1:2" s="59" customFormat="1" ht="14.25">
      <c r="A940" s="54" t="s">
        <v>73</v>
      </c>
      <c r="B940" s="55">
        <v>89</v>
      </c>
    </row>
    <row r="941" spans="1:2" s="59" customFormat="1" ht="14.25">
      <c r="A941" s="54" t="s">
        <v>74</v>
      </c>
      <c r="B941" s="55">
        <v>0</v>
      </c>
    </row>
    <row r="942" spans="1:2" s="59" customFormat="1" ht="14.25">
      <c r="A942" s="54" t="s">
        <v>75</v>
      </c>
      <c r="B942" s="55">
        <v>0</v>
      </c>
    </row>
    <row r="943" spans="1:2" s="59" customFormat="1" ht="14.25">
      <c r="A943" s="54" t="s">
        <v>780</v>
      </c>
      <c r="B943" s="55">
        <v>0</v>
      </c>
    </row>
    <row r="944" spans="1:2" s="59" customFormat="1" ht="14.25">
      <c r="A944" s="54" t="s">
        <v>781</v>
      </c>
      <c r="B944" s="55">
        <v>3325</v>
      </c>
    </row>
    <row r="945" spans="1:2" s="59" customFormat="1" ht="14.25">
      <c r="A945" s="54" t="s">
        <v>782</v>
      </c>
      <c r="B945" s="55">
        <v>1590</v>
      </c>
    </row>
    <row r="946" spans="1:2" s="59" customFormat="1" ht="14.25">
      <c r="A946" s="54" t="s">
        <v>783</v>
      </c>
      <c r="B946" s="55">
        <v>0</v>
      </c>
    </row>
    <row r="947" spans="1:2" s="59" customFormat="1" ht="14.25">
      <c r="A947" s="54" t="s">
        <v>784</v>
      </c>
      <c r="B947" s="55">
        <v>0</v>
      </c>
    </row>
    <row r="948" spans="1:2" s="59" customFormat="1" ht="14.25">
      <c r="A948" s="54" t="s">
        <v>785</v>
      </c>
      <c r="B948" s="55">
        <v>104</v>
      </c>
    </row>
    <row r="949" spans="1:2" s="59" customFormat="1" ht="14.25">
      <c r="A949" s="54" t="s">
        <v>786</v>
      </c>
      <c r="B949" s="55">
        <v>15977</v>
      </c>
    </row>
    <row r="950" spans="1:2" s="59" customFormat="1" ht="14.25">
      <c r="A950" s="54" t="s">
        <v>787</v>
      </c>
      <c r="B950" s="55">
        <f>SUM(B951:B956)</f>
        <v>11155</v>
      </c>
    </row>
    <row r="951" spans="1:2" s="59" customFormat="1" ht="14.25">
      <c r="A951" s="54" t="s">
        <v>788</v>
      </c>
      <c r="B951" s="55">
        <v>2944</v>
      </c>
    </row>
    <row r="952" spans="1:2" s="59" customFormat="1" ht="14.25">
      <c r="A952" s="54" t="s">
        <v>789</v>
      </c>
      <c r="B952" s="55">
        <v>0</v>
      </c>
    </row>
    <row r="953" spans="1:2" s="59" customFormat="1" ht="14.25">
      <c r="A953" s="54" t="s">
        <v>790</v>
      </c>
      <c r="B953" s="55">
        <v>7101</v>
      </c>
    </row>
    <row r="954" spans="1:2" s="59" customFormat="1" ht="14.25">
      <c r="A954" s="54" t="s">
        <v>791</v>
      </c>
      <c r="B954" s="55">
        <v>1110</v>
      </c>
    </row>
    <row r="955" spans="1:2" s="59" customFormat="1" ht="14.25">
      <c r="A955" s="54" t="s">
        <v>792</v>
      </c>
      <c r="B955" s="55">
        <v>0</v>
      </c>
    </row>
    <row r="956" spans="1:2" s="59" customFormat="1" ht="14.25">
      <c r="A956" s="54" t="s">
        <v>793</v>
      </c>
      <c r="B956" s="55">
        <v>0</v>
      </c>
    </row>
    <row r="957" spans="1:2" s="59" customFormat="1" ht="14.25">
      <c r="A957" s="54" t="s">
        <v>794</v>
      </c>
      <c r="B957" s="55">
        <f>SUM(B958:B963)</f>
        <v>2639</v>
      </c>
    </row>
    <row r="958" spans="1:2" s="59" customFormat="1" ht="14.25">
      <c r="A958" s="54" t="s">
        <v>795</v>
      </c>
      <c r="B958" s="55">
        <v>0</v>
      </c>
    </row>
    <row r="959" spans="1:2" s="59" customFormat="1" ht="14.25">
      <c r="A959" s="54" t="s">
        <v>796</v>
      </c>
      <c r="B959" s="55">
        <v>0</v>
      </c>
    </row>
    <row r="960" spans="1:2" s="59" customFormat="1" ht="14.25">
      <c r="A960" s="54" t="s">
        <v>797</v>
      </c>
      <c r="B960" s="55">
        <v>2396</v>
      </c>
    </row>
    <row r="961" spans="1:2" s="59" customFormat="1" ht="14.25">
      <c r="A961" s="54" t="s">
        <v>798</v>
      </c>
      <c r="B961" s="55">
        <v>151</v>
      </c>
    </row>
    <row r="962" spans="1:2" s="59" customFormat="1" ht="14.25">
      <c r="A962" s="54" t="s">
        <v>799</v>
      </c>
      <c r="B962" s="55">
        <v>0</v>
      </c>
    </row>
    <row r="963" spans="1:2" s="59" customFormat="1" ht="14.25">
      <c r="A963" s="54" t="s">
        <v>800</v>
      </c>
      <c r="B963" s="55">
        <v>92</v>
      </c>
    </row>
    <row r="964" spans="1:2" s="59" customFormat="1" ht="14.25">
      <c r="A964" s="54" t="s">
        <v>801</v>
      </c>
      <c r="B964" s="55">
        <f>SUM(B965:B966)</f>
        <v>0</v>
      </c>
    </row>
    <row r="965" spans="1:2" s="59" customFormat="1" ht="14.25">
      <c r="A965" s="54" t="s">
        <v>802</v>
      </c>
      <c r="B965" s="55">
        <v>0</v>
      </c>
    </row>
    <row r="966" spans="1:2" s="59" customFormat="1" ht="14.25">
      <c r="A966" s="54" t="s">
        <v>803</v>
      </c>
      <c r="B966" s="55">
        <v>0</v>
      </c>
    </row>
    <row r="967" spans="1:2" s="59" customFormat="1" ht="14.25">
      <c r="A967" s="54" t="s">
        <v>804</v>
      </c>
      <c r="B967" s="55">
        <f>SUM(B968:B969)</f>
        <v>3294</v>
      </c>
    </row>
    <row r="968" spans="1:2" s="59" customFormat="1" ht="14.25">
      <c r="A968" s="54" t="s">
        <v>805</v>
      </c>
      <c r="B968" s="55">
        <v>0</v>
      </c>
    </row>
    <row r="969" spans="1:2" s="59" customFormat="1" ht="14.25">
      <c r="A969" s="54" t="s">
        <v>806</v>
      </c>
      <c r="B969" s="55">
        <v>3294</v>
      </c>
    </row>
    <row r="970" spans="1:2" s="59" customFormat="1" ht="14.25">
      <c r="A970" s="54" t="s">
        <v>807</v>
      </c>
      <c r="B970" s="55">
        <f>B971+B994+B1004+B1014+B1019+B1026+B1031</f>
        <v>4650</v>
      </c>
    </row>
    <row r="971" spans="1:2" s="59" customFormat="1" ht="14.25">
      <c r="A971" s="54" t="s">
        <v>808</v>
      </c>
      <c r="B971" s="55">
        <f>SUM(B972:B993)</f>
        <v>2662</v>
      </c>
    </row>
    <row r="972" spans="1:2" s="59" customFormat="1" ht="14.25">
      <c r="A972" s="54" t="s">
        <v>73</v>
      </c>
      <c r="B972" s="55">
        <v>238</v>
      </c>
    </row>
    <row r="973" spans="1:2" s="59" customFormat="1" ht="14.25">
      <c r="A973" s="54" t="s">
        <v>74</v>
      </c>
      <c r="B973" s="55">
        <v>6</v>
      </c>
    </row>
    <row r="974" spans="1:2" s="59" customFormat="1" ht="14.25">
      <c r="A974" s="54" t="s">
        <v>75</v>
      </c>
      <c r="B974" s="55">
        <v>0</v>
      </c>
    </row>
    <row r="975" spans="1:2" s="59" customFormat="1" ht="14.25">
      <c r="A975" s="54" t="s">
        <v>809</v>
      </c>
      <c r="B975" s="55">
        <v>0</v>
      </c>
    </row>
    <row r="976" spans="1:2" s="59" customFormat="1" ht="14.25">
      <c r="A976" s="54" t="s">
        <v>810</v>
      </c>
      <c r="B976" s="55">
        <v>223</v>
      </c>
    </row>
    <row r="977" spans="1:2" s="59" customFormat="1" ht="14.25">
      <c r="A977" s="54" t="s">
        <v>811</v>
      </c>
      <c r="B977" s="55">
        <v>0</v>
      </c>
    </row>
    <row r="978" spans="1:2" s="59" customFormat="1" ht="14.25">
      <c r="A978" s="54" t="s">
        <v>812</v>
      </c>
      <c r="B978" s="55">
        <v>101</v>
      </c>
    </row>
    <row r="979" spans="1:2" s="59" customFormat="1" ht="14.25">
      <c r="A979" s="54" t="s">
        <v>813</v>
      </c>
      <c r="B979" s="55">
        <v>0</v>
      </c>
    </row>
    <row r="980" spans="1:2" s="59" customFormat="1" ht="14.25">
      <c r="A980" s="54" t="s">
        <v>814</v>
      </c>
      <c r="B980" s="55">
        <v>1340</v>
      </c>
    </row>
    <row r="981" spans="1:2" s="59" customFormat="1" ht="14.25">
      <c r="A981" s="54" t="s">
        <v>815</v>
      </c>
      <c r="B981" s="55">
        <v>0</v>
      </c>
    </row>
    <row r="982" spans="1:2" s="59" customFormat="1" ht="14.25">
      <c r="A982" s="54" t="s">
        <v>816</v>
      </c>
      <c r="B982" s="55">
        <v>0</v>
      </c>
    </row>
    <row r="983" spans="1:2" s="59" customFormat="1" ht="14.25">
      <c r="A983" s="54" t="s">
        <v>817</v>
      </c>
      <c r="B983" s="55">
        <v>0</v>
      </c>
    </row>
    <row r="984" spans="1:2" s="59" customFormat="1" ht="14.25">
      <c r="A984" s="54" t="s">
        <v>818</v>
      </c>
      <c r="B984" s="55">
        <v>0</v>
      </c>
    </row>
    <row r="985" spans="1:2" s="59" customFormat="1" ht="14.25">
      <c r="A985" s="54" t="s">
        <v>819</v>
      </c>
      <c r="B985" s="55">
        <v>0</v>
      </c>
    </row>
    <row r="986" spans="1:2" s="59" customFormat="1" ht="14.25">
      <c r="A986" s="54" t="s">
        <v>820</v>
      </c>
      <c r="B986" s="55">
        <v>0</v>
      </c>
    </row>
    <row r="987" spans="1:2" s="59" customFormat="1" ht="14.25">
      <c r="A987" s="54" t="s">
        <v>821</v>
      </c>
      <c r="B987" s="55">
        <v>0</v>
      </c>
    </row>
    <row r="988" spans="1:2" s="59" customFormat="1" ht="14.25">
      <c r="A988" s="54" t="s">
        <v>822</v>
      </c>
      <c r="B988" s="55">
        <v>0</v>
      </c>
    </row>
    <row r="989" spans="1:2" s="59" customFormat="1" ht="14.25">
      <c r="A989" s="54" t="s">
        <v>823</v>
      </c>
      <c r="B989" s="55">
        <v>0</v>
      </c>
    </row>
    <row r="990" spans="1:2" s="59" customFormat="1" ht="14.25">
      <c r="A990" s="54" t="s">
        <v>824</v>
      </c>
      <c r="B990" s="55">
        <v>0</v>
      </c>
    </row>
    <row r="991" spans="1:2" s="59" customFormat="1" ht="14.25">
      <c r="A991" s="54" t="s">
        <v>825</v>
      </c>
      <c r="B991" s="55">
        <v>0</v>
      </c>
    </row>
    <row r="992" spans="1:2" s="59" customFormat="1" ht="14.25">
      <c r="A992" s="54" t="s">
        <v>826</v>
      </c>
      <c r="B992" s="55">
        <v>169</v>
      </c>
    </row>
    <row r="993" spans="1:2" s="59" customFormat="1" ht="14.25">
      <c r="A993" s="54" t="s">
        <v>827</v>
      </c>
      <c r="B993" s="55">
        <v>585</v>
      </c>
    </row>
    <row r="994" spans="1:2" s="59" customFormat="1" ht="14.25">
      <c r="A994" s="54" t="s">
        <v>828</v>
      </c>
      <c r="B994" s="55">
        <f>SUM(B995:B1003)</f>
        <v>0</v>
      </c>
    </row>
    <row r="995" spans="1:2" s="59" customFormat="1" ht="14.25">
      <c r="A995" s="54" t="s">
        <v>73</v>
      </c>
      <c r="B995" s="55">
        <v>0</v>
      </c>
    </row>
    <row r="996" spans="1:2" s="59" customFormat="1" ht="14.25">
      <c r="A996" s="54" t="s">
        <v>74</v>
      </c>
      <c r="B996" s="55">
        <v>0</v>
      </c>
    </row>
    <row r="997" spans="1:2" s="59" customFormat="1" ht="14.25">
      <c r="A997" s="54" t="s">
        <v>75</v>
      </c>
      <c r="B997" s="55">
        <v>0</v>
      </c>
    </row>
    <row r="998" spans="1:2" s="59" customFormat="1" ht="14.25">
      <c r="A998" s="54" t="s">
        <v>829</v>
      </c>
      <c r="B998" s="55">
        <v>0</v>
      </c>
    </row>
    <row r="999" spans="1:2" s="59" customFormat="1" ht="14.25">
      <c r="A999" s="54" t="s">
        <v>830</v>
      </c>
      <c r="B999" s="55">
        <v>0</v>
      </c>
    </row>
    <row r="1000" spans="1:2" s="59" customFormat="1" ht="14.25">
      <c r="A1000" s="54" t="s">
        <v>831</v>
      </c>
      <c r="B1000" s="55">
        <v>0</v>
      </c>
    </row>
    <row r="1001" spans="1:2" s="59" customFormat="1" ht="14.25">
      <c r="A1001" s="54" t="s">
        <v>832</v>
      </c>
      <c r="B1001" s="55">
        <v>0</v>
      </c>
    </row>
    <row r="1002" spans="1:2" s="59" customFormat="1" ht="14.25">
      <c r="A1002" s="54" t="s">
        <v>833</v>
      </c>
      <c r="B1002" s="55">
        <v>0</v>
      </c>
    </row>
    <row r="1003" spans="1:2" s="59" customFormat="1" ht="14.25">
      <c r="A1003" s="54" t="s">
        <v>834</v>
      </c>
      <c r="B1003" s="55">
        <v>0</v>
      </c>
    </row>
    <row r="1004" spans="1:2" s="59" customFormat="1" ht="14.25">
      <c r="A1004" s="54" t="s">
        <v>835</v>
      </c>
      <c r="B1004" s="55">
        <f>SUM(B1005:B1013)</f>
        <v>0</v>
      </c>
    </row>
    <row r="1005" spans="1:2" s="59" customFormat="1" ht="14.25">
      <c r="A1005" s="54" t="s">
        <v>73</v>
      </c>
      <c r="B1005" s="55">
        <v>0</v>
      </c>
    </row>
    <row r="1006" spans="1:2" s="59" customFormat="1" ht="14.25">
      <c r="A1006" s="54" t="s">
        <v>74</v>
      </c>
      <c r="B1006" s="55">
        <v>0</v>
      </c>
    </row>
    <row r="1007" spans="1:2" s="59" customFormat="1" ht="14.25">
      <c r="A1007" s="54" t="s">
        <v>75</v>
      </c>
      <c r="B1007" s="55">
        <v>0</v>
      </c>
    </row>
    <row r="1008" spans="1:2" s="59" customFormat="1" ht="14.25">
      <c r="A1008" s="54" t="s">
        <v>836</v>
      </c>
      <c r="B1008" s="55">
        <v>0</v>
      </c>
    </row>
    <row r="1009" spans="1:2" s="59" customFormat="1" ht="14.25">
      <c r="A1009" s="54" t="s">
        <v>837</v>
      </c>
      <c r="B1009" s="55">
        <v>0</v>
      </c>
    </row>
    <row r="1010" spans="1:2" s="59" customFormat="1" ht="14.25">
      <c r="A1010" s="54" t="s">
        <v>838</v>
      </c>
      <c r="B1010" s="55">
        <v>0</v>
      </c>
    </row>
    <row r="1011" spans="1:2" s="59" customFormat="1" ht="14.25">
      <c r="A1011" s="54" t="s">
        <v>839</v>
      </c>
      <c r="B1011" s="55">
        <v>0</v>
      </c>
    </row>
    <row r="1012" spans="1:2" s="59" customFormat="1" ht="14.25">
      <c r="A1012" s="54" t="s">
        <v>840</v>
      </c>
      <c r="B1012" s="55">
        <v>0</v>
      </c>
    </row>
    <row r="1013" spans="1:2" s="59" customFormat="1" ht="14.25">
      <c r="A1013" s="54" t="s">
        <v>841</v>
      </c>
      <c r="B1013" s="55">
        <v>0</v>
      </c>
    </row>
    <row r="1014" spans="1:2" s="59" customFormat="1" ht="14.25">
      <c r="A1014" s="54" t="s">
        <v>842</v>
      </c>
      <c r="B1014" s="55">
        <f>SUM(B1015:B1018)</f>
        <v>617</v>
      </c>
    </row>
    <row r="1015" spans="1:2" s="59" customFormat="1" ht="14.25">
      <c r="A1015" s="54" t="s">
        <v>843</v>
      </c>
      <c r="B1015" s="55">
        <v>88</v>
      </c>
    </row>
    <row r="1016" spans="1:2" s="59" customFormat="1" ht="14.25">
      <c r="A1016" s="54" t="s">
        <v>844</v>
      </c>
      <c r="B1016" s="55">
        <v>448</v>
      </c>
    </row>
    <row r="1017" spans="1:2" s="59" customFormat="1" ht="14.25">
      <c r="A1017" s="54" t="s">
        <v>845</v>
      </c>
      <c r="B1017" s="55">
        <v>18</v>
      </c>
    </row>
    <row r="1018" spans="1:2" s="59" customFormat="1" ht="14.25">
      <c r="A1018" s="54" t="s">
        <v>846</v>
      </c>
      <c r="B1018" s="55">
        <v>63</v>
      </c>
    </row>
    <row r="1019" spans="1:2" s="59" customFormat="1" ht="14.25">
      <c r="A1019" s="54" t="s">
        <v>847</v>
      </c>
      <c r="B1019" s="55">
        <f>SUM(B1020:B1025)</f>
        <v>0</v>
      </c>
    </row>
    <row r="1020" spans="1:2" s="59" customFormat="1" ht="14.25">
      <c r="A1020" s="54" t="s">
        <v>73</v>
      </c>
      <c r="B1020" s="55">
        <v>0</v>
      </c>
    </row>
    <row r="1021" spans="1:2" s="59" customFormat="1" ht="14.25">
      <c r="A1021" s="54" t="s">
        <v>74</v>
      </c>
      <c r="B1021" s="55">
        <v>0</v>
      </c>
    </row>
    <row r="1022" spans="1:2" s="59" customFormat="1" ht="14.25">
      <c r="A1022" s="54" t="s">
        <v>75</v>
      </c>
      <c r="B1022" s="55">
        <v>0</v>
      </c>
    </row>
    <row r="1023" spans="1:2" s="59" customFormat="1" ht="14.25">
      <c r="A1023" s="54" t="s">
        <v>833</v>
      </c>
      <c r="B1023" s="55">
        <v>0</v>
      </c>
    </row>
    <row r="1024" spans="1:2" s="59" customFormat="1" ht="14.25">
      <c r="A1024" s="54" t="s">
        <v>848</v>
      </c>
      <c r="B1024" s="55">
        <v>0</v>
      </c>
    </row>
    <row r="1025" spans="1:2" s="59" customFormat="1" ht="14.25">
      <c r="A1025" s="54" t="s">
        <v>849</v>
      </c>
      <c r="B1025" s="55">
        <v>0</v>
      </c>
    </row>
    <row r="1026" spans="1:2" s="59" customFormat="1" ht="14.25">
      <c r="A1026" s="54" t="s">
        <v>850</v>
      </c>
      <c r="B1026" s="55">
        <f>SUM(B1027:B1030)</f>
        <v>1371</v>
      </c>
    </row>
    <row r="1027" spans="1:2" s="59" customFormat="1" ht="14.25">
      <c r="A1027" s="54" t="s">
        <v>851</v>
      </c>
      <c r="B1027" s="55">
        <v>1371</v>
      </c>
    </row>
    <row r="1028" spans="1:2" s="59" customFormat="1" ht="14.25">
      <c r="A1028" s="54" t="s">
        <v>852</v>
      </c>
      <c r="B1028" s="55">
        <v>0</v>
      </c>
    </row>
    <row r="1029" spans="1:2" s="59" customFormat="1" ht="14.25">
      <c r="A1029" s="54" t="s">
        <v>853</v>
      </c>
      <c r="B1029" s="55">
        <v>0</v>
      </c>
    </row>
    <row r="1030" spans="1:2" s="59" customFormat="1" ht="14.25">
      <c r="A1030" s="54" t="s">
        <v>854</v>
      </c>
      <c r="B1030" s="55">
        <v>0</v>
      </c>
    </row>
    <row r="1031" spans="1:2" s="59" customFormat="1" ht="14.25">
      <c r="A1031" s="54" t="s">
        <v>855</v>
      </c>
      <c r="B1031" s="55">
        <f>SUM(B1032:B1033)</f>
        <v>0</v>
      </c>
    </row>
    <row r="1032" spans="1:2" s="59" customFormat="1" ht="14.25">
      <c r="A1032" s="54" t="s">
        <v>856</v>
      </c>
      <c r="B1032" s="55">
        <v>0</v>
      </c>
    </row>
    <row r="1033" spans="1:2" s="59" customFormat="1" ht="14.25">
      <c r="A1033" s="54" t="s">
        <v>857</v>
      </c>
      <c r="B1033" s="55">
        <v>0</v>
      </c>
    </row>
    <row r="1034" spans="1:2" s="59" customFormat="1" ht="14.25">
      <c r="A1034" s="54" t="s">
        <v>858</v>
      </c>
      <c r="B1034" s="55">
        <f>B1035+B1045+B1061+B1066+B1080+B1087+B1094</f>
        <v>5204</v>
      </c>
    </row>
    <row r="1035" spans="1:2" s="59" customFormat="1" ht="14.25">
      <c r="A1035" s="54" t="s">
        <v>859</v>
      </c>
      <c r="B1035" s="55">
        <f>SUM(B1036:B1044)</f>
        <v>120</v>
      </c>
    </row>
    <row r="1036" spans="1:2" s="59" customFormat="1" ht="14.25">
      <c r="A1036" s="54" t="s">
        <v>73</v>
      </c>
      <c r="B1036" s="55">
        <v>0</v>
      </c>
    </row>
    <row r="1037" spans="1:2" s="59" customFormat="1" ht="14.25">
      <c r="A1037" s="54" t="s">
        <v>74</v>
      </c>
      <c r="B1037" s="55">
        <v>0</v>
      </c>
    </row>
    <row r="1038" spans="1:2" s="59" customFormat="1" ht="14.25">
      <c r="A1038" s="54" t="s">
        <v>75</v>
      </c>
      <c r="B1038" s="55">
        <v>0</v>
      </c>
    </row>
    <row r="1039" spans="1:2" s="59" customFormat="1" ht="14.25">
      <c r="A1039" s="54" t="s">
        <v>860</v>
      </c>
      <c r="B1039" s="55">
        <v>0</v>
      </c>
    </row>
    <row r="1040" spans="1:2" s="59" customFormat="1" ht="14.25">
      <c r="A1040" s="54" t="s">
        <v>861</v>
      </c>
      <c r="B1040" s="55">
        <v>0</v>
      </c>
    </row>
    <row r="1041" spans="1:2" s="59" customFormat="1" ht="14.25">
      <c r="A1041" s="54" t="s">
        <v>862</v>
      </c>
      <c r="B1041" s="55">
        <v>0</v>
      </c>
    </row>
    <row r="1042" spans="1:2" s="59" customFormat="1" ht="14.25">
      <c r="A1042" s="54" t="s">
        <v>863</v>
      </c>
      <c r="B1042" s="55">
        <v>0</v>
      </c>
    </row>
    <row r="1043" spans="1:2" s="59" customFormat="1" ht="14.25">
      <c r="A1043" s="54" t="s">
        <v>864</v>
      </c>
      <c r="B1043" s="55">
        <v>0</v>
      </c>
    </row>
    <row r="1044" spans="1:2" s="59" customFormat="1" ht="14.25">
      <c r="A1044" s="54" t="s">
        <v>865</v>
      </c>
      <c r="B1044" s="55">
        <v>120</v>
      </c>
    </row>
    <row r="1045" spans="1:2" s="59" customFormat="1" ht="14.25">
      <c r="A1045" s="54" t="s">
        <v>866</v>
      </c>
      <c r="B1045" s="55">
        <f>SUM(B1046:B1060)</f>
        <v>840</v>
      </c>
    </row>
    <row r="1046" spans="1:2" s="59" customFormat="1" ht="14.25">
      <c r="A1046" s="54" t="s">
        <v>73</v>
      </c>
      <c r="B1046" s="55">
        <v>0</v>
      </c>
    </row>
    <row r="1047" spans="1:2" s="59" customFormat="1" ht="14.25">
      <c r="A1047" s="54" t="s">
        <v>74</v>
      </c>
      <c r="B1047" s="55">
        <v>0</v>
      </c>
    </row>
    <row r="1048" spans="1:2" s="59" customFormat="1" ht="14.25">
      <c r="A1048" s="54" t="s">
        <v>75</v>
      </c>
      <c r="B1048" s="55">
        <v>0</v>
      </c>
    </row>
    <row r="1049" spans="1:2" s="59" customFormat="1" ht="14.25">
      <c r="A1049" s="54" t="s">
        <v>867</v>
      </c>
      <c r="B1049" s="55">
        <v>0</v>
      </c>
    </row>
    <row r="1050" spans="1:2" s="59" customFormat="1" ht="14.25">
      <c r="A1050" s="54" t="s">
        <v>868</v>
      </c>
      <c r="B1050" s="55">
        <v>0</v>
      </c>
    </row>
    <row r="1051" spans="1:2" s="59" customFormat="1" ht="14.25">
      <c r="A1051" s="54" t="s">
        <v>869</v>
      </c>
      <c r="B1051" s="55">
        <v>0</v>
      </c>
    </row>
    <row r="1052" spans="1:2" s="59" customFormat="1" ht="14.25">
      <c r="A1052" s="54" t="s">
        <v>870</v>
      </c>
      <c r="B1052" s="55">
        <v>0</v>
      </c>
    </row>
    <row r="1053" spans="1:2" s="59" customFormat="1" ht="14.25">
      <c r="A1053" s="54" t="s">
        <v>871</v>
      </c>
      <c r="B1053" s="55">
        <v>0</v>
      </c>
    </row>
    <row r="1054" spans="1:2" s="59" customFormat="1" ht="14.25">
      <c r="A1054" s="54" t="s">
        <v>872</v>
      </c>
      <c r="B1054" s="55">
        <v>0</v>
      </c>
    </row>
    <row r="1055" spans="1:2" s="59" customFormat="1" ht="14.25">
      <c r="A1055" s="54" t="s">
        <v>873</v>
      </c>
      <c r="B1055" s="55">
        <v>0</v>
      </c>
    </row>
    <row r="1056" spans="1:2" s="59" customFormat="1" ht="14.25">
      <c r="A1056" s="54" t="s">
        <v>874</v>
      </c>
      <c r="B1056" s="55">
        <v>0</v>
      </c>
    </row>
    <row r="1057" spans="1:2" s="59" customFormat="1" ht="14.25">
      <c r="A1057" s="54" t="s">
        <v>875</v>
      </c>
      <c r="B1057" s="55">
        <v>0</v>
      </c>
    </row>
    <row r="1058" spans="1:2" s="59" customFormat="1" ht="14.25">
      <c r="A1058" s="54" t="s">
        <v>876</v>
      </c>
      <c r="B1058" s="55">
        <v>0</v>
      </c>
    </row>
    <row r="1059" spans="1:2" s="59" customFormat="1" ht="14.25">
      <c r="A1059" s="54" t="s">
        <v>877</v>
      </c>
      <c r="B1059" s="55">
        <v>0</v>
      </c>
    </row>
    <row r="1060" spans="1:2" s="59" customFormat="1" ht="14.25">
      <c r="A1060" s="54" t="s">
        <v>878</v>
      </c>
      <c r="B1060" s="55">
        <v>840</v>
      </c>
    </row>
    <row r="1061" spans="1:2" s="59" customFormat="1" ht="14.25">
      <c r="A1061" s="54" t="s">
        <v>879</v>
      </c>
      <c r="B1061" s="55">
        <f>SUM(B1062:B1065)</f>
        <v>0</v>
      </c>
    </row>
    <row r="1062" spans="1:2" s="59" customFormat="1" ht="14.25">
      <c r="A1062" s="54" t="s">
        <v>73</v>
      </c>
      <c r="B1062" s="55">
        <v>0</v>
      </c>
    </row>
    <row r="1063" spans="1:2" s="59" customFormat="1" ht="14.25">
      <c r="A1063" s="54" t="s">
        <v>74</v>
      </c>
      <c r="B1063" s="55">
        <v>0</v>
      </c>
    </row>
    <row r="1064" spans="1:2" s="59" customFormat="1" ht="14.25">
      <c r="A1064" s="54" t="s">
        <v>75</v>
      </c>
      <c r="B1064" s="55">
        <v>0</v>
      </c>
    </row>
    <row r="1065" spans="1:2" s="59" customFormat="1" ht="14.25">
      <c r="A1065" s="54" t="s">
        <v>880</v>
      </c>
      <c r="B1065" s="55">
        <v>0</v>
      </c>
    </row>
    <row r="1066" spans="1:2" s="59" customFormat="1" ht="14.25">
      <c r="A1066" s="54" t="s">
        <v>881</v>
      </c>
      <c r="B1066" s="55">
        <f>SUM(B1067:B1079)</f>
        <v>372</v>
      </c>
    </row>
    <row r="1067" spans="1:2" s="59" customFormat="1" ht="14.25">
      <c r="A1067" s="54" t="s">
        <v>73</v>
      </c>
      <c r="B1067" s="55">
        <v>247</v>
      </c>
    </row>
    <row r="1068" spans="1:2" s="59" customFormat="1" ht="14.25">
      <c r="A1068" s="54" t="s">
        <v>74</v>
      </c>
      <c r="B1068" s="55">
        <v>0</v>
      </c>
    </row>
    <row r="1069" spans="1:2" s="59" customFormat="1" ht="14.25">
      <c r="A1069" s="54" t="s">
        <v>75</v>
      </c>
      <c r="B1069" s="55">
        <v>0</v>
      </c>
    </row>
    <row r="1070" spans="1:2" s="59" customFormat="1" ht="14.25">
      <c r="A1070" s="54" t="s">
        <v>882</v>
      </c>
      <c r="B1070" s="55">
        <v>0</v>
      </c>
    </row>
    <row r="1071" spans="1:2" s="59" customFormat="1" ht="14.25">
      <c r="A1071" s="54" t="s">
        <v>883</v>
      </c>
      <c r="B1071" s="55">
        <v>0</v>
      </c>
    </row>
    <row r="1072" spans="1:2" s="59" customFormat="1" ht="14.25">
      <c r="A1072" s="54" t="s">
        <v>884</v>
      </c>
      <c r="B1072" s="55">
        <v>0</v>
      </c>
    </row>
    <row r="1073" spans="1:2" s="59" customFormat="1" ht="14.25">
      <c r="A1073" s="54" t="s">
        <v>885</v>
      </c>
      <c r="B1073" s="55">
        <v>0</v>
      </c>
    </row>
    <row r="1074" spans="1:2" s="59" customFormat="1" ht="14.25">
      <c r="A1074" s="54" t="s">
        <v>886</v>
      </c>
      <c r="B1074" s="55">
        <v>0</v>
      </c>
    </row>
    <row r="1075" spans="1:2" s="59" customFormat="1" ht="14.25">
      <c r="A1075" s="54" t="s">
        <v>887</v>
      </c>
      <c r="B1075" s="55">
        <v>0</v>
      </c>
    </row>
    <row r="1076" spans="1:2" s="59" customFormat="1" ht="14.25">
      <c r="A1076" s="54" t="s">
        <v>888</v>
      </c>
      <c r="B1076" s="55">
        <v>0</v>
      </c>
    </row>
    <row r="1077" spans="1:2" s="59" customFormat="1" ht="14.25">
      <c r="A1077" s="54" t="s">
        <v>833</v>
      </c>
      <c r="B1077" s="55">
        <v>0</v>
      </c>
    </row>
    <row r="1078" spans="1:2" s="59" customFormat="1" ht="14.25">
      <c r="A1078" s="54" t="s">
        <v>889</v>
      </c>
      <c r="B1078" s="55">
        <v>0</v>
      </c>
    </row>
    <row r="1079" spans="1:2" s="59" customFormat="1" ht="14.25">
      <c r="A1079" s="54" t="s">
        <v>890</v>
      </c>
      <c r="B1079" s="55">
        <v>125</v>
      </c>
    </row>
    <row r="1080" spans="1:2" s="59" customFormat="1" ht="14.25">
      <c r="A1080" s="54" t="s">
        <v>891</v>
      </c>
      <c r="B1080" s="55">
        <f>SUM(B1081:B1086)</f>
        <v>0</v>
      </c>
    </row>
    <row r="1081" spans="1:2" s="59" customFormat="1" ht="14.25">
      <c r="A1081" s="54" t="s">
        <v>73</v>
      </c>
      <c r="B1081" s="55">
        <v>0</v>
      </c>
    </row>
    <row r="1082" spans="1:2" s="59" customFormat="1" ht="14.25">
      <c r="A1082" s="54" t="s">
        <v>74</v>
      </c>
      <c r="B1082" s="55">
        <v>0</v>
      </c>
    </row>
    <row r="1083" spans="1:2" s="59" customFormat="1" ht="14.25">
      <c r="A1083" s="54" t="s">
        <v>75</v>
      </c>
      <c r="B1083" s="55">
        <v>0</v>
      </c>
    </row>
    <row r="1084" spans="1:2" s="59" customFormat="1" ht="14.25">
      <c r="A1084" s="54" t="s">
        <v>892</v>
      </c>
      <c r="B1084" s="55">
        <v>0</v>
      </c>
    </row>
    <row r="1085" spans="1:2" s="59" customFormat="1" ht="14.25">
      <c r="A1085" s="54" t="s">
        <v>893</v>
      </c>
      <c r="B1085" s="55">
        <v>0</v>
      </c>
    </row>
    <row r="1086" spans="1:2" s="59" customFormat="1" ht="14.25">
      <c r="A1086" s="54" t="s">
        <v>894</v>
      </c>
      <c r="B1086" s="55">
        <v>0</v>
      </c>
    </row>
    <row r="1087" spans="1:2" s="59" customFormat="1" ht="14.25">
      <c r="A1087" s="54" t="s">
        <v>895</v>
      </c>
      <c r="B1087" s="55">
        <f>SUM(B1088:B1093)</f>
        <v>3872</v>
      </c>
    </row>
    <row r="1088" spans="1:2" s="59" customFormat="1" ht="14.25">
      <c r="A1088" s="54" t="s">
        <v>73</v>
      </c>
      <c r="B1088" s="55">
        <v>0</v>
      </c>
    </row>
    <row r="1089" spans="1:2" s="59" customFormat="1" ht="14.25">
      <c r="A1089" s="54" t="s">
        <v>74</v>
      </c>
      <c r="B1089" s="55">
        <v>0</v>
      </c>
    </row>
    <row r="1090" spans="1:2" s="59" customFormat="1" ht="14.25">
      <c r="A1090" s="54" t="s">
        <v>75</v>
      </c>
      <c r="B1090" s="55">
        <v>0</v>
      </c>
    </row>
    <row r="1091" spans="1:2" s="59" customFormat="1" ht="14.25">
      <c r="A1091" s="54" t="s">
        <v>896</v>
      </c>
      <c r="B1091" s="55">
        <v>0</v>
      </c>
    </row>
    <row r="1092" spans="1:2" s="59" customFormat="1" ht="14.25">
      <c r="A1092" s="54" t="s">
        <v>897</v>
      </c>
      <c r="B1092" s="55">
        <v>407</v>
      </c>
    </row>
    <row r="1093" spans="1:2" s="59" customFormat="1" ht="14.25">
      <c r="A1093" s="54" t="s">
        <v>898</v>
      </c>
      <c r="B1093" s="55">
        <v>3465</v>
      </c>
    </row>
    <row r="1094" spans="1:2" s="59" customFormat="1" ht="14.25">
      <c r="A1094" s="54" t="s">
        <v>899</v>
      </c>
      <c r="B1094" s="55">
        <f>SUM(B1095:B1099)</f>
        <v>0</v>
      </c>
    </row>
    <row r="1095" spans="1:2" s="59" customFormat="1" ht="14.25">
      <c r="A1095" s="54" t="s">
        <v>900</v>
      </c>
      <c r="B1095" s="55">
        <v>0</v>
      </c>
    </row>
    <row r="1096" spans="1:2" s="59" customFormat="1" ht="14.25">
      <c r="A1096" s="54" t="s">
        <v>901</v>
      </c>
      <c r="B1096" s="55">
        <v>0</v>
      </c>
    </row>
    <row r="1097" spans="1:2" s="59" customFormat="1" ht="14.25">
      <c r="A1097" s="54" t="s">
        <v>902</v>
      </c>
      <c r="B1097" s="55">
        <v>0</v>
      </c>
    </row>
    <row r="1098" spans="1:2" s="59" customFormat="1" ht="14.25">
      <c r="A1098" s="54" t="s">
        <v>903</v>
      </c>
      <c r="B1098" s="55">
        <v>0</v>
      </c>
    </row>
    <row r="1099" spans="1:2" s="59" customFormat="1" ht="14.25">
      <c r="A1099" s="54" t="s">
        <v>904</v>
      </c>
      <c r="B1099" s="55">
        <v>0</v>
      </c>
    </row>
    <row r="1100" spans="1:2" s="59" customFormat="1" ht="14.25">
      <c r="A1100" s="54" t="s">
        <v>905</v>
      </c>
      <c r="B1100" s="55">
        <f>B1101+B1111+B1117</f>
        <v>1586</v>
      </c>
    </row>
    <row r="1101" spans="1:2" s="59" customFormat="1" ht="14.25">
      <c r="A1101" s="54" t="s">
        <v>906</v>
      </c>
      <c r="B1101" s="55">
        <f>SUM(B1102:B1110)</f>
        <v>164</v>
      </c>
    </row>
    <row r="1102" spans="1:2" s="59" customFormat="1" ht="14.25">
      <c r="A1102" s="54" t="s">
        <v>73</v>
      </c>
      <c r="B1102" s="55">
        <v>115</v>
      </c>
    </row>
    <row r="1103" spans="1:2" s="59" customFormat="1" ht="14.25">
      <c r="A1103" s="54" t="s">
        <v>74</v>
      </c>
      <c r="B1103" s="55">
        <v>0</v>
      </c>
    </row>
    <row r="1104" spans="1:2" s="59" customFormat="1" ht="14.25">
      <c r="A1104" s="54" t="s">
        <v>75</v>
      </c>
      <c r="B1104" s="55">
        <v>0</v>
      </c>
    </row>
    <row r="1105" spans="1:2" s="59" customFormat="1" ht="14.25">
      <c r="A1105" s="54" t="s">
        <v>907</v>
      </c>
      <c r="B1105" s="55">
        <v>0</v>
      </c>
    </row>
    <row r="1106" spans="1:2" s="59" customFormat="1" ht="14.25">
      <c r="A1106" s="54" t="s">
        <v>908</v>
      </c>
      <c r="B1106" s="55">
        <v>0</v>
      </c>
    </row>
    <row r="1107" spans="1:2" s="59" customFormat="1" ht="14.25">
      <c r="A1107" s="54" t="s">
        <v>909</v>
      </c>
      <c r="B1107" s="55">
        <v>0</v>
      </c>
    </row>
    <row r="1108" spans="1:2" s="59" customFormat="1" ht="14.25">
      <c r="A1108" s="54" t="s">
        <v>910</v>
      </c>
      <c r="B1108" s="55">
        <v>0</v>
      </c>
    </row>
    <row r="1109" spans="1:2" s="59" customFormat="1" ht="14.25">
      <c r="A1109" s="54" t="s">
        <v>82</v>
      </c>
      <c r="B1109" s="55">
        <v>0</v>
      </c>
    </row>
    <row r="1110" spans="1:2" s="59" customFormat="1" ht="14.25">
      <c r="A1110" s="54" t="s">
        <v>911</v>
      </c>
      <c r="B1110" s="55">
        <v>49</v>
      </c>
    </row>
    <row r="1111" spans="1:2" s="59" customFormat="1" ht="14.25">
      <c r="A1111" s="54" t="s">
        <v>912</v>
      </c>
      <c r="B1111" s="55">
        <f>SUM(B1112:B1116)</f>
        <v>0</v>
      </c>
    </row>
    <row r="1112" spans="1:2" s="59" customFormat="1" ht="14.25">
      <c r="A1112" s="54" t="s">
        <v>73</v>
      </c>
      <c r="B1112" s="55">
        <v>0</v>
      </c>
    </row>
    <row r="1113" spans="1:2" s="59" customFormat="1" ht="14.25">
      <c r="A1113" s="54" t="s">
        <v>74</v>
      </c>
      <c r="B1113" s="55">
        <v>0</v>
      </c>
    </row>
    <row r="1114" spans="1:2" s="59" customFormat="1" ht="14.25">
      <c r="A1114" s="54" t="s">
        <v>75</v>
      </c>
      <c r="B1114" s="55">
        <v>0</v>
      </c>
    </row>
    <row r="1115" spans="1:2" s="59" customFormat="1" ht="14.25">
      <c r="A1115" s="54" t="s">
        <v>913</v>
      </c>
      <c r="B1115" s="55">
        <v>0</v>
      </c>
    </row>
    <row r="1116" spans="1:2" s="59" customFormat="1" ht="14.25">
      <c r="A1116" s="54" t="s">
        <v>914</v>
      </c>
      <c r="B1116" s="55">
        <v>0</v>
      </c>
    </row>
    <row r="1117" spans="1:2" s="59" customFormat="1" ht="14.25">
      <c r="A1117" s="54" t="s">
        <v>915</v>
      </c>
      <c r="B1117" s="55">
        <f>SUM(B1118:B1119)</f>
        <v>1422</v>
      </c>
    </row>
    <row r="1118" spans="1:2" s="59" customFormat="1" ht="14.25">
      <c r="A1118" s="54" t="s">
        <v>916</v>
      </c>
      <c r="B1118" s="55">
        <v>0</v>
      </c>
    </row>
    <row r="1119" spans="1:2" s="59" customFormat="1" ht="14.25">
      <c r="A1119" s="54" t="s">
        <v>917</v>
      </c>
      <c r="B1119" s="55">
        <v>1422</v>
      </c>
    </row>
    <row r="1120" spans="1:2" s="59" customFormat="1" ht="14.25">
      <c r="A1120" s="54" t="s">
        <v>918</v>
      </c>
      <c r="B1120" s="55">
        <f>B1121+B1128+B1138+B1144+B1147</f>
        <v>24</v>
      </c>
    </row>
    <row r="1121" spans="1:2" s="59" customFormat="1" ht="14.25">
      <c r="A1121" s="54" t="s">
        <v>919</v>
      </c>
      <c r="B1121" s="55">
        <f>SUM(B1122:B1127)</f>
        <v>0</v>
      </c>
    </row>
    <row r="1122" spans="1:2" s="59" customFormat="1" ht="14.25">
      <c r="A1122" s="54" t="s">
        <v>73</v>
      </c>
      <c r="B1122" s="55">
        <v>0</v>
      </c>
    </row>
    <row r="1123" spans="1:2" s="59" customFormat="1" ht="14.25">
      <c r="A1123" s="54" t="s">
        <v>74</v>
      </c>
      <c r="B1123" s="55">
        <v>0</v>
      </c>
    </row>
    <row r="1124" spans="1:2" s="59" customFormat="1" ht="14.25">
      <c r="A1124" s="54" t="s">
        <v>75</v>
      </c>
      <c r="B1124" s="55">
        <v>0</v>
      </c>
    </row>
    <row r="1125" spans="1:2" s="59" customFormat="1" ht="14.25">
      <c r="A1125" s="54" t="s">
        <v>920</v>
      </c>
      <c r="B1125" s="55">
        <v>0</v>
      </c>
    </row>
    <row r="1126" spans="1:2" s="59" customFormat="1" ht="14.25">
      <c r="A1126" s="54" t="s">
        <v>82</v>
      </c>
      <c r="B1126" s="55">
        <v>0</v>
      </c>
    </row>
    <row r="1127" spans="1:2" s="59" customFormat="1" ht="14.25">
      <c r="A1127" s="54" t="s">
        <v>921</v>
      </c>
      <c r="B1127" s="55">
        <v>0</v>
      </c>
    </row>
    <row r="1128" spans="1:2" s="59" customFormat="1" ht="14.25">
      <c r="A1128" s="54" t="s">
        <v>922</v>
      </c>
      <c r="B1128" s="55">
        <f>SUM(B1129:B1137)</f>
        <v>0</v>
      </c>
    </row>
    <row r="1129" spans="1:2" s="59" customFormat="1" ht="14.25">
      <c r="A1129" s="54" t="s">
        <v>923</v>
      </c>
      <c r="B1129" s="55">
        <v>0</v>
      </c>
    </row>
    <row r="1130" spans="1:2" s="59" customFormat="1" ht="14.25">
      <c r="A1130" s="54" t="s">
        <v>924</v>
      </c>
      <c r="B1130" s="55">
        <v>0</v>
      </c>
    </row>
    <row r="1131" spans="1:2" s="59" customFormat="1" ht="14.25">
      <c r="A1131" s="54" t="s">
        <v>925</v>
      </c>
      <c r="B1131" s="55">
        <v>0</v>
      </c>
    </row>
    <row r="1132" spans="1:2" s="59" customFormat="1" ht="14.25">
      <c r="A1132" s="54" t="s">
        <v>926</v>
      </c>
      <c r="B1132" s="55">
        <v>0</v>
      </c>
    </row>
    <row r="1133" spans="1:2" s="59" customFormat="1" ht="14.25">
      <c r="A1133" s="54" t="s">
        <v>927</v>
      </c>
      <c r="B1133" s="55">
        <v>0</v>
      </c>
    </row>
    <row r="1134" spans="1:2" s="59" customFormat="1" ht="14.25">
      <c r="A1134" s="54" t="s">
        <v>928</v>
      </c>
      <c r="B1134" s="55">
        <v>0</v>
      </c>
    </row>
    <row r="1135" spans="1:2" s="59" customFormat="1" ht="14.25">
      <c r="A1135" s="54" t="s">
        <v>929</v>
      </c>
      <c r="B1135" s="55">
        <v>0</v>
      </c>
    </row>
    <row r="1136" spans="1:2" s="59" customFormat="1" ht="14.25">
      <c r="A1136" s="54" t="s">
        <v>930</v>
      </c>
      <c r="B1136" s="55">
        <v>0</v>
      </c>
    </row>
    <row r="1137" spans="1:2" s="59" customFormat="1" ht="14.25">
      <c r="A1137" s="54" t="s">
        <v>931</v>
      </c>
      <c r="B1137" s="55">
        <v>0</v>
      </c>
    </row>
    <row r="1138" spans="1:2" s="59" customFormat="1" ht="14.25">
      <c r="A1138" s="54" t="s">
        <v>932</v>
      </c>
      <c r="B1138" s="55">
        <f>SUM(B1139:B1143)</f>
        <v>12</v>
      </c>
    </row>
    <row r="1139" spans="1:2" s="59" customFormat="1" ht="14.25">
      <c r="A1139" s="54" t="s">
        <v>933</v>
      </c>
      <c r="B1139" s="55">
        <v>0</v>
      </c>
    </row>
    <row r="1140" spans="1:2" s="59" customFormat="1" ht="14.25">
      <c r="A1140" s="54" t="s">
        <v>934</v>
      </c>
      <c r="B1140" s="55">
        <v>12</v>
      </c>
    </row>
    <row r="1141" spans="1:2" s="59" customFormat="1" ht="14.25">
      <c r="A1141" s="54" t="s">
        <v>935</v>
      </c>
      <c r="B1141" s="55">
        <v>0</v>
      </c>
    </row>
    <row r="1142" spans="1:2" s="59" customFormat="1" ht="14.25">
      <c r="A1142" s="54" t="s">
        <v>936</v>
      </c>
      <c r="B1142" s="55">
        <v>0</v>
      </c>
    </row>
    <row r="1143" spans="1:2" s="59" customFormat="1" ht="14.25">
      <c r="A1143" s="54" t="s">
        <v>937</v>
      </c>
      <c r="B1143" s="55">
        <v>0</v>
      </c>
    </row>
    <row r="1144" spans="1:2" s="59" customFormat="1" ht="14.25">
      <c r="A1144" s="54" t="s">
        <v>938</v>
      </c>
      <c r="B1144" s="55">
        <f>SUM(B1145:B1146)</f>
        <v>0</v>
      </c>
    </row>
    <row r="1145" spans="1:2" s="59" customFormat="1" ht="14.25">
      <c r="A1145" s="54" t="s">
        <v>939</v>
      </c>
      <c r="B1145" s="55">
        <v>0</v>
      </c>
    </row>
    <row r="1146" spans="1:2" s="59" customFormat="1" ht="14.25">
      <c r="A1146" s="54" t="s">
        <v>940</v>
      </c>
      <c r="B1146" s="55">
        <v>0</v>
      </c>
    </row>
    <row r="1147" spans="1:2" s="59" customFormat="1" ht="14.25">
      <c r="A1147" s="54" t="s">
        <v>941</v>
      </c>
      <c r="B1147" s="55">
        <f>B1148</f>
        <v>12</v>
      </c>
    </row>
    <row r="1148" spans="1:2" s="59" customFormat="1" ht="14.25">
      <c r="A1148" s="54" t="s">
        <v>942</v>
      </c>
      <c r="B1148" s="55">
        <v>12</v>
      </c>
    </row>
    <row r="1149" spans="1:2" s="59" customFormat="1" ht="14.25">
      <c r="A1149" s="54" t="s">
        <v>943</v>
      </c>
      <c r="B1149" s="55">
        <f>SUM(B1150:B1158)</f>
        <v>0</v>
      </c>
    </row>
    <row r="1150" spans="1:2" s="59" customFormat="1" ht="14.25">
      <c r="A1150" s="54" t="s">
        <v>944</v>
      </c>
      <c r="B1150" s="55">
        <v>0</v>
      </c>
    </row>
    <row r="1151" spans="1:2" s="59" customFormat="1" ht="14.25">
      <c r="A1151" s="54" t="s">
        <v>945</v>
      </c>
      <c r="B1151" s="55">
        <v>0</v>
      </c>
    </row>
    <row r="1152" spans="1:2" s="59" customFormat="1" ht="14.25">
      <c r="A1152" s="54" t="s">
        <v>946</v>
      </c>
      <c r="B1152" s="55">
        <v>0</v>
      </c>
    </row>
    <row r="1153" spans="1:2" s="59" customFormat="1" ht="14.25">
      <c r="A1153" s="54" t="s">
        <v>947</v>
      </c>
      <c r="B1153" s="55">
        <v>0</v>
      </c>
    </row>
    <row r="1154" spans="1:2" s="59" customFormat="1" ht="14.25">
      <c r="A1154" s="54" t="s">
        <v>948</v>
      </c>
      <c r="B1154" s="55">
        <v>0</v>
      </c>
    </row>
    <row r="1155" spans="1:2" s="59" customFormat="1" ht="14.25">
      <c r="A1155" s="54" t="s">
        <v>949</v>
      </c>
      <c r="B1155" s="55">
        <v>0</v>
      </c>
    </row>
    <row r="1156" spans="1:2" s="59" customFormat="1" ht="14.25">
      <c r="A1156" s="54" t="s">
        <v>950</v>
      </c>
      <c r="B1156" s="55">
        <v>0</v>
      </c>
    </row>
    <row r="1157" spans="1:2" s="59" customFormat="1" ht="14.25">
      <c r="A1157" s="54" t="s">
        <v>951</v>
      </c>
      <c r="B1157" s="55">
        <v>0</v>
      </c>
    </row>
    <row r="1158" spans="1:2" s="59" customFormat="1" ht="14.25">
      <c r="A1158" s="54" t="s">
        <v>952</v>
      </c>
      <c r="B1158" s="55">
        <v>0</v>
      </c>
    </row>
    <row r="1159" spans="1:2" s="59" customFormat="1" ht="14.25">
      <c r="A1159" s="54" t="s">
        <v>953</v>
      </c>
      <c r="B1159" s="55">
        <f>B1160+B1187+B1202</f>
        <v>1607</v>
      </c>
    </row>
    <row r="1160" spans="1:2" s="59" customFormat="1" ht="14.25">
      <c r="A1160" s="54" t="s">
        <v>954</v>
      </c>
      <c r="B1160" s="55">
        <f>SUM(B1161:B1186)</f>
        <v>1588</v>
      </c>
    </row>
    <row r="1161" spans="1:2" s="59" customFormat="1" ht="14.25">
      <c r="A1161" s="54" t="s">
        <v>73</v>
      </c>
      <c r="B1161" s="55">
        <v>311</v>
      </c>
    </row>
    <row r="1162" spans="1:2" s="59" customFormat="1" ht="14.25">
      <c r="A1162" s="54" t="s">
        <v>74</v>
      </c>
      <c r="B1162" s="55">
        <v>0</v>
      </c>
    </row>
    <row r="1163" spans="1:2" s="59" customFormat="1" ht="14.25">
      <c r="A1163" s="54" t="s">
        <v>75</v>
      </c>
      <c r="B1163" s="55">
        <v>0</v>
      </c>
    </row>
    <row r="1164" spans="1:2" s="59" customFormat="1" ht="14.25">
      <c r="A1164" s="54" t="s">
        <v>955</v>
      </c>
      <c r="B1164" s="55">
        <v>0</v>
      </c>
    </row>
    <row r="1165" spans="1:2" s="59" customFormat="1" ht="14.25">
      <c r="A1165" s="54" t="s">
        <v>956</v>
      </c>
      <c r="B1165" s="55">
        <v>364</v>
      </c>
    </row>
    <row r="1166" spans="1:2" s="59" customFormat="1" ht="14.25">
      <c r="A1166" s="54" t="s">
        <v>957</v>
      </c>
      <c r="B1166" s="55">
        <v>0</v>
      </c>
    </row>
    <row r="1167" spans="1:2" s="59" customFormat="1" ht="14.25">
      <c r="A1167" s="54" t="s">
        <v>958</v>
      </c>
      <c r="B1167" s="55">
        <v>0</v>
      </c>
    </row>
    <row r="1168" spans="1:2" s="59" customFormat="1" ht="14.25">
      <c r="A1168" s="54" t="s">
        <v>959</v>
      </c>
      <c r="B1168" s="55">
        <v>0</v>
      </c>
    </row>
    <row r="1169" spans="1:2" s="59" customFormat="1" ht="14.25">
      <c r="A1169" s="54" t="s">
        <v>960</v>
      </c>
      <c r="B1169" s="55">
        <v>0</v>
      </c>
    </row>
    <row r="1170" spans="1:2" s="59" customFormat="1" ht="14.25">
      <c r="A1170" s="54" t="s">
        <v>961</v>
      </c>
      <c r="B1170" s="55">
        <v>0</v>
      </c>
    </row>
    <row r="1171" spans="1:2" s="59" customFormat="1" ht="14.25">
      <c r="A1171" s="54" t="s">
        <v>962</v>
      </c>
      <c r="B1171" s="55">
        <v>0</v>
      </c>
    </row>
    <row r="1172" spans="1:2" s="59" customFormat="1" ht="14.25">
      <c r="A1172" s="54" t="s">
        <v>963</v>
      </c>
      <c r="B1172" s="55">
        <v>0</v>
      </c>
    </row>
    <row r="1173" spans="1:2" s="59" customFormat="1" ht="14.25">
      <c r="A1173" s="54" t="s">
        <v>964</v>
      </c>
      <c r="B1173" s="55">
        <v>0</v>
      </c>
    </row>
    <row r="1174" spans="1:2" s="59" customFormat="1" ht="14.25">
      <c r="A1174" s="54" t="s">
        <v>965</v>
      </c>
      <c r="B1174" s="55">
        <v>0</v>
      </c>
    </row>
    <row r="1175" spans="1:2" s="59" customFormat="1" ht="14.25">
      <c r="A1175" s="54" t="s">
        <v>966</v>
      </c>
      <c r="B1175" s="55">
        <v>0</v>
      </c>
    </row>
    <row r="1176" spans="1:2" s="59" customFormat="1" ht="14.25">
      <c r="A1176" s="54" t="s">
        <v>967</v>
      </c>
      <c r="B1176" s="55">
        <v>0</v>
      </c>
    </row>
    <row r="1177" spans="1:2" s="59" customFormat="1" ht="14.25">
      <c r="A1177" s="54" t="s">
        <v>968</v>
      </c>
      <c r="B1177" s="55">
        <v>0</v>
      </c>
    </row>
    <row r="1178" spans="1:2" s="59" customFormat="1" ht="14.25">
      <c r="A1178" s="54" t="s">
        <v>969</v>
      </c>
      <c r="B1178" s="55">
        <v>0</v>
      </c>
    </row>
    <row r="1179" spans="1:2" s="59" customFormat="1" ht="14.25">
      <c r="A1179" s="54" t="s">
        <v>970</v>
      </c>
      <c r="B1179" s="55">
        <v>0</v>
      </c>
    </row>
    <row r="1180" spans="1:2" s="59" customFormat="1" ht="14.25">
      <c r="A1180" s="54" t="s">
        <v>971</v>
      </c>
      <c r="B1180" s="55">
        <v>0</v>
      </c>
    </row>
    <row r="1181" spans="1:2" s="59" customFormat="1" ht="14.25">
      <c r="A1181" s="54" t="s">
        <v>972</v>
      </c>
      <c r="B1181" s="55">
        <v>0</v>
      </c>
    </row>
    <row r="1182" spans="1:2" s="59" customFormat="1" ht="14.25">
      <c r="A1182" s="54" t="s">
        <v>973</v>
      </c>
      <c r="B1182" s="55">
        <v>0</v>
      </c>
    </row>
    <row r="1183" spans="1:2" s="59" customFormat="1" ht="14.25">
      <c r="A1183" s="54" t="s">
        <v>974</v>
      </c>
      <c r="B1183" s="55">
        <v>0</v>
      </c>
    </row>
    <row r="1184" spans="1:2" s="59" customFormat="1" ht="14.25">
      <c r="A1184" s="54" t="s">
        <v>975</v>
      </c>
      <c r="B1184" s="55">
        <v>0</v>
      </c>
    </row>
    <row r="1185" spans="1:2" s="59" customFormat="1" ht="14.25">
      <c r="A1185" s="54" t="s">
        <v>82</v>
      </c>
      <c r="B1185" s="55">
        <v>597</v>
      </c>
    </row>
    <row r="1186" spans="1:2" s="59" customFormat="1" ht="14.25">
      <c r="A1186" s="54" t="s">
        <v>976</v>
      </c>
      <c r="B1186" s="55">
        <v>316</v>
      </c>
    </row>
    <row r="1187" spans="1:2" s="59" customFormat="1" ht="14.25">
      <c r="A1187" s="54" t="s">
        <v>977</v>
      </c>
      <c r="B1187" s="55">
        <f>SUM(B1188:B1201)</f>
        <v>19</v>
      </c>
    </row>
    <row r="1188" spans="1:2" s="59" customFormat="1" ht="14.25">
      <c r="A1188" s="54" t="s">
        <v>73</v>
      </c>
      <c r="B1188" s="55">
        <v>0</v>
      </c>
    </row>
    <row r="1189" spans="1:2" s="59" customFormat="1" ht="14.25">
      <c r="A1189" s="54" t="s">
        <v>74</v>
      </c>
      <c r="B1189" s="55">
        <v>0</v>
      </c>
    </row>
    <row r="1190" spans="1:2" s="59" customFormat="1" ht="14.25">
      <c r="A1190" s="54" t="s">
        <v>75</v>
      </c>
      <c r="B1190" s="55">
        <v>0</v>
      </c>
    </row>
    <row r="1191" spans="1:2" s="59" customFormat="1" ht="14.25">
      <c r="A1191" s="54" t="s">
        <v>978</v>
      </c>
      <c r="B1191" s="55">
        <v>19</v>
      </c>
    </row>
    <row r="1192" spans="1:2" s="59" customFormat="1" ht="14.25">
      <c r="A1192" s="54" t="s">
        <v>979</v>
      </c>
      <c r="B1192" s="55">
        <v>0</v>
      </c>
    </row>
    <row r="1193" spans="1:2" s="59" customFormat="1" ht="14.25">
      <c r="A1193" s="54" t="s">
        <v>980</v>
      </c>
      <c r="B1193" s="55">
        <v>0</v>
      </c>
    </row>
    <row r="1194" spans="1:2" s="59" customFormat="1" ht="14.25">
      <c r="A1194" s="54" t="s">
        <v>981</v>
      </c>
      <c r="B1194" s="55">
        <v>0</v>
      </c>
    </row>
    <row r="1195" spans="1:2" s="59" customFormat="1" ht="14.25">
      <c r="A1195" s="54" t="s">
        <v>982</v>
      </c>
      <c r="B1195" s="55">
        <v>0</v>
      </c>
    </row>
    <row r="1196" spans="1:2" s="59" customFormat="1" ht="14.25">
      <c r="A1196" s="54" t="s">
        <v>983</v>
      </c>
      <c r="B1196" s="55">
        <v>0</v>
      </c>
    </row>
    <row r="1197" spans="1:2" s="59" customFormat="1" ht="14.25">
      <c r="A1197" s="54" t="s">
        <v>984</v>
      </c>
      <c r="B1197" s="55">
        <v>0</v>
      </c>
    </row>
    <row r="1198" spans="1:2" s="59" customFormat="1" ht="14.25">
      <c r="A1198" s="54" t="s">
        <v>985</v>
      </c>
      <c r="B1198" s="55">
        <v>0</v>
      </c>
    </row>
    <row r="1199" spans="1:2" s="59" customFormat="1" ht="14.25">
      <c r="A1199" s="54" t="s">
        <v>986</v>
      </c>
      <c r="B1199" s="55">
        <v>0</v>
      </c>
    </row>
    <row r="1200" spans="1:2" s="59" customFormat="1" ht="14.25">
      <c r="A1200" s="54" t="s">
        <v>987</v>
      </c>
      <c r="B1200" s="55">
        <v>0</v>
      </c>
    </row>
    <row r="1201" spans="1:2" s="59" customFormat="1" ht="14.25">
      <c r="A1201" s="54" t="s">
        <v>988</v>
      </c>
      <c r="B1201" s="55">
        <v>0</v>
      </c>
    </row>
    <row r="1202" spans="1:2" s="59" customFormat="1" ht="14.25">
      <c r="A1202" s="54" t="s">
        <v>989</v>
      </c>
      <c r="B1202" s="55">
        <f>B1203</f>
        <v>0</v>
      </c>
    </row>
    <row r="1203" spans="1:2" s="59" customFormat="1" ht="14.25">
      <c r="A1203" s="54" t="s">
        <v>990</v>
      </c>
      <c r="B1203" s="55">
        <v>0</v>
      </c>
    </row>
    <row r="1204" spans="1:2" s="59" customFormat="1" ht="14.25">
      <c r="A1204" s="54" t="s">
        <v>991</v>
      </c>
      <c r="B1204" s="55">
        <f>SUM(B1205,B1216,B1220)</f>
        <v>19284</v>
      </c>
    </row>
    <row r="1205" spans="1:2" s="59" customFormat="1" ht="14.25">
      <c r="A1205" s="54" t="s">
        <v>992</v>
      </c>
      <c r="B1205" s="55">
        <f>SUM(B1206:B1215)</f>
        <v>12189</v>
      </c>
    </row>
    <row r="1206" spans="1:2" s="59" customFormat="1" ht="14.25">
      <c r="A1206" s="54" t="s">
        <v>993</v>
      </c>
      <c r="B1206" s="55">
        <v>0</v>
      </c>
    </row>
    <row r="1207" spans="1:2" s="59" customFormat="1" ht="14.25">
      <c r="A1207" s="54" t="s">
        <v>994</v>
      </c>
      <c r="B1207" s="55">
        <v>0</v>
      </c>
    </row>
    <row r="1208" spans="1:2" s="59" customFormat="1" ht="14.25">
      <c r="A1208" s="54" t="s">
        <v>995</v>
      </c>
      <c r="B1208" s="55">
        <v>7856</v>
      </c>
    </row>
    <row r="1209" spans="1:2" s="59" customFormat="1" ht="14.25">
      <c r="A1209" s="54" t="s">
        <v>996</v>
      </c>
      <c r="B1209" s="55">
        <v>0</v>
      </c>
    </row>
    <row r="1210" spans="1:2" s="59" customFormat="1" ht="14.25">
      <c r="A1210" s="54" t="s">
        <v>997</v>
      </c>
      <c r="B1210" s="55">
        <v>1097</v>
      </c>
    </row>
    <row r="1211" spans="1:2" s="59" customFormat="1" ht="14.25">
      <c r="A1211" s="54" t="s">
        <v>998</v>
      </c>
      <c r="B1211" s="55">
        <v>646</v>
      </c>
    </row>
    <row r="1212" spans="1:2" s="59" customFormat="1" ht="14.25">
      <c r="A1212" s="54" t="s">
        <v>999</v>
      </c>
      <c r="B1212" s="55">
        <v>43</v>
      </c>
    </row>
    <row r="1213" spans="1:2" s="59" customFormat="1" ht="14.25">
      <c r="A1213" s="54" t="s">
        <v>1000</v>
      </c>
      <c r="B1213" s="55">
        <v>2547</v>
      </c>
    </row>
    <row r="1214" spans="1:2" s="59" customFormat="1" ht="14.25">
      <c r="A1214" s="54" t="s">
        <v>1001</v>
      </c>
      <c r="B1214" s="55">
        <v>0</v>
      </c>
    </row>
    <row r="1215" spans="1:2" s="59" customFormat="1" ht="14.25">
      <c r="A1215" s="54" t="s">
        <v>1002</v>
      </c>
      <c r="B1215" s="55">
        <v>0</v>
      </c>
    </row>
    <row r="1216" spans="1:2" s="59" customFormat="1" ht="14.25">
      <c r="A1216" s="54" t="s">
        <v>1003</v>
      </c>
      <c r="B1216" s="55">
        <f>SUM(B1217:B1219)</f>
        <v>7095</v>
      </c>
    </row>
    <row r="1217" spans="1:2" s="59" customFormat="1" ht="14.25">
      <c r="A1217" s="54" t="s">
        <v>1004</v>
      </c>
      <c r="B1217" s="55">
        <v>7095</v>
      </c>
    </row>
    <row r="1218" spans="1:2" s="59" customFormat="1" ht="14.25">
      <c r="A1218" s="54" t="s">
        <v>1005</v>
      </c>
      <c r="B1218" s="55">
        <v>0</v>
      </c>
    </row>
    <row r="1219" spans="1:2" s="59" customFormat="1" ht="14.25">
      <c r="A1219" s="54" t="s">
        <v>1006</v>
      </c>
      <c r="B1219" s="55">
        <v>0</v>
      </c>
    </row>
    <row r="1220" spans="1:2" s="59" customFormat="1" ht="14.25">
      <c r="A1220" s="54" t="s">
        <v>1007</v>
      </c>
      <c r="B1220" s="55">
        <f>SUM(B1221:B1223)</f>
        <v>0</v>
      </c>
    </row>
    <row r="1221" spans="1:2" s="59" customFormat="1" ht="14.25">
      <c r="A1221" s="54" t="s">
        <v>1008</v>
      </c>
      <c r="B1221" s="55">
        <v>0</v>
      </c>
    </row>
    <row r="1222" spans="1:2" s="59" customFormat="1" ht="14.25">
      <c r="A1222" s="54" t="s">
        <v>1009</v>
      </c>
      <c r="B1222" s="55">
        <v>0</v>
      </c>
    </row>
    <row r="1223" spans="1:2" s="59" customFormat="1" ht="14.25">
      <c r="A1223" s="54" t="s">
        <v>1010</v>
      </c>
      <c r="B1223" s="55">
        <v>0</v>
      </c>
    </row>
    <row r="1224" spans="1:2" s="59" customFormat="1" ht="14.25">
      <c r="A1224" s="54" t="s">
        <v>1011</v>
      </c>
      <c r="B1224" s="55">
        <f>SUM(B1225,B1240,B1254,B1259,B1265)</f>
        <v>3367</v>
      </c>
    </row>
    <row r="1225" spans="1:2" s="59" customFormat="1" ht="14.25">
      <c r="A1225" s="54" t="s">
        <v>1012</v>
      </c>
      <c r="B1225" s="55">
        <f>SUM(B1226:B1239)</f>
        <v>1164</v>
      </c>
    </row>
    <row r="1226" spans="1:2" s="59" customFormat="1" ht="14.25">
      <c r="A1226" s="54" t="s">
        <v>73</v>
      </c>
      <c r="B1226" s="55">
        <v>167</v>
      </c>
    </row>
    <row r="1227" spans="1:2" s="59" customFormat="1" ht="14.25">
      <c r="A1227" s="54" t="s">
        <v>74</v>
      </c>
      <c r="B1227" s="55">
        <v>0</v>
      </c>
    </row>
    <row r="1228" spans="1:2" s="59" customFormat="1" ht="14.25">
      <c r="A1228" s="54" t="s">
        <v>75</v>
      </c>
      <c r="B1228" s="55">
        <v>0</v>
      </c>
    </row>
    <row r="1229" spans="1:2" s="59" customFormat="1" ht="14.25">
      <c r="A1229" s="54" t="s">
        <v>1013</v>
      </c>
      <c r="B1229" s="55">
        <v>0</v>
      </c>
    </row>
    <row r="1230" spans="1:2" s="59" customFormat="1" ht="14.25">
      <c r="A1230" s="54" t="s">
        <v>1014</v>
      </c>
      <c r="B1230" s="55">
        <v>0</v>
      </c>
    </row>
    <row r="1231" spans="1:2" s="59" customFormat="1" ht="14.25">
      <c r="A1231" s="54" t="s">
        <v>1015</v>
      </c>
      <c r="B1231" s="55">
        <v>0</v>
      </c>
    </row>
    <row r="1232" spans="1:2" s="59" customFormat="1" ht="14.25">
      <c r="A1232" s="54" t="s">
        <v>1016</v>
      </c>
      <c r="B1232" s="55">
        <v>0</v>
      </c>
    </row>
    <row r="1233" spans="1:2" s="59" customFormat="1" ht="14.25">
      <c r="A1233" s="54" t="s">
        <v>1017</v>
      </c>
      <c r="B1233" s="55">
        <v>0</v>
      </c>
    </row>
    <row r="1234" spans="1:2" s="59" customFormat="1" ht="14.25">
      <c r="A1234" s="54" t="s">
        <v>1018</v>
      </c>
      <c r="B1234" s="55">
        <v>0</v>
      </c>
    </row>
    <row r="1235" spans="1:2" s="59" customFormat="1" ht="14.25">
      <c r="A1235" s="54" t="s">
        <v>1019</v>
      </c>
      <c r="B1235" s="55">
        <v>0</v>
      </c>
    </row>
    <row r="1236" spans="1:2" s="59" customFormat="1" ht="14.25">
      <c r="A1236" s="54" t="s">
        <v>1020</v>
      </c>
      <c r="B1236" s="55">
        <v>0</v>
      </c>
    </row>
    <row r="1237" spans="1:2" s="59" customFormat="1" ht="14.25">
      <c r="A1237" s="54" t="s">
        <v>1021</v>
      </c>
      <c r="B1237" s="55">
        <v>0</v>
      </c>
    </row>
    <row r="1238" spans="1:2" s="59" customFormat="1" ht="14.25">
      <c r="A1238" s="54" t="s">
        <v>82</v>
      </c>
      <c r="B1238" s="55">
        <v>16</v>
      </c>
    </row>
    <row r="1239" spans="1:2" s="59" customFormat="1" ht="14.25">
      <c r="A1239" s="54" t="s">
        <v>1022</v>
      </c>
      <c r="B1239" s="55">
        <v>981</v>
      </c>
    </row>
    <row r="1240" spans="1:2" s="59" customFormat="1" ht="14.25">
      <c r="A1240" s="54" t="s">
        <v>1023</v>
      </c>
      <c r="B1240" s="55">
        <f>SUM(B1241:B1253)</f>
        <v>0</v>
      </c>
    </row>
    <row r="1241" spans="1:2" s="59" customFormat="1" ht="14.25">
      <c r="A1241" s="54" t="s">
        <v>73</v>
      </c>
      <c r="B1241" s="55">
        <v>0</v>
      </c>
    </row>
    <row r="1242" spans="1:2" s="59" customFormat="1" ht="14.25">
      <c r="A1242" s="54" t="s">
        <v>74</v>
      </c>
      <c r="B1242" s="55">
        <v>0</v>
      </c>
    </row>
    <row r="1243" spans="1:2" s="59" customFormat="1" ht="14.25">
      <c r="A1243" s="54" t="s">
        <v>75</v>
      </c>
      <c r="B1243" s="55">
        <v>0</v>
      </c>
    </row>
    <row r="1244" spans="1:2" s="59" customFormat="1" ht="14.25">
      <c r="A1244" s="54" t="s">
        <v>1024</v>
      </c>
      <c r="B1244" s="55">
        <v>0</v>
      </c>
    </row>
    <row r="1245" spans="1:2" s="59" customFormat="1" ht="14.25">
      <c r="A1245" s="54" t="s">
        <v>1025</v>
      </c>
      <c r="B1245" s="55">
        <v>0</v>
      </c>
    </row>
    <row r="1246" spans="1:2" s="59" customFormat="1" ht="14.25">
      <c r="A1246" s="54" t="s">
        <v>1026</v>
      </c>
      <c r="B1246" s="55">
        <v>0</v>
      </c>
    </row>
    <row r="1247" spans="1:2" s="59" customFormat="1" ht="14.25">
      <c r="A1247" s="54" t="s">
        <v>1027</v>
      </c>
      <c r="B1247" s="55">
        <v>0</v>
      </c>
    </row>
    <row r="1248" spans="1:2" s="59" customFormat="1" ht="14.25">
      <c r="A1248" s="54" t="s">
        <v>1028</v>
      </c>
      <c r="B1248" s="55">
        <v>0</v>
      </c>
    </row>
    <row r="1249" spans="1:2" s="59" customFormat="1" ht="14.25">
      <c r="A1249" s="54" t="s">
        <v>1029</v>
      </c>
      <c r="B1249" s="55">
        <v>0</v>
      </c>
    </row>
    <row r="1250" spans="1:2" s="59" customFormat="1" ht="14.25">
      <c r="A1250" s="54" t="s">
        <v>1030</v>
      </c>
      <c r="B1250" s="55">
        <v>0</v>
      </c>
    </row>
    <row r="1251" spans="1:2" s="59" customFormat="1" ht="14.25">
      <c r="A1251" s="54" t="s">
        <v>1031</v>
      </c>
      <c r="B1251" s="55">
        <v>0</v>
      </c>
    </row>
    <row r="1252" spans="1:2" s="59" customFormat="1" ht="14.25">
      <c r="A1252" s="54" t="s">
        <v>82</v>
      </c>
      <c r="B1252" s="55">
        <v>0</v>
      </c>
    </row>
    <row r="1253" spans="1:2" s="59" customFormat="1" ht="14.25">
      <c r="A1253" s="54" t="s">
        <v>1032</v>
      </c>
      <c r="B1253" s="55">
        <v>0</v>
      </c>
    </row>
    <row r="1254" spans="1:2" s="59" customFormat="1" ht="14.25">
      <c r="A1254" s="54" t="s">
        <v>1033</v>
      </c>
      <c r="B1254" s="55">
        <f>SUM(B1255:B1258)</f>
        <v>0</v>
      </c>
    </row>
    <row r="1255" spans="1:2" s="59" customFormat="1" ht="14.25">
      <c r="A1255" s="54" t="s">
        <v>1034</v>
      </c>
      <c r="B1255" s="55">
        <v>0</v>
      </c>
    </row>
    <row r="1256" spans="1:2" s="59" customFormat="1" ht="14.25">
      <c r="A1256" s="54" t="s">
        <v>1035</v>
      </c>
      <c r="B1256" s="55">
        <v>0</v>
      </c>
    </row>
    <row r="1257" spans="1:2" s="59" customFormat="1" ht="14.25">
      <c r="A1257" s="54" t="s">
        <v>1036</v>
      </c>
      <c r="B1257" s="55">
        <v>0</v>
      </c>
    </row>
    <row r="1258" spans="1:2" s="59" customFormat="1" ht="14.25">
      <c r="A1258" s="54" t="s">
        <v>1037</v>
      </c>
      <c r="B1258" s="55">
        <v>0</v>
      </c>
    </row>
    <row r="1259" spans="1:2" s="59" customFormat="1" ht="14.25">
      <c r="A1259" s="54" t="s">
        <v>1038</v>
      </c>
      <c r="B1259" s="55">
        <f>SUM(B1260:B1264)</f>
        <v>1842</v>
      </c>
    </row>
    <row r="1260" spans="1:2" s="59" customFormat="1" ht="14.25">
      <c r="A1260" s="54" t="s">
        <v>1039</v>
      </c>
      <c r="B1260" s="55">
        <v>12</v>
      </c>
    </row>
    <row r="1261" spans="1:2" s="59" customFormat="1" ht="14.25">
      <c r="A1261" s="54" t="s">
        <v>1040</v>
      </c>
      <c r="B1261" s="55">
        <v>0</v>
      </c>
    </row>
    <row r="1262" spans="1:2" s="59" customFormat="1" ht="14.25">
      <c r="A1262" s="54" t="s">
        <v>1041</v>
      </c>
      <c r="B1262" s="55">
        <v>0</v>
      </c>
    </row>
    <row r="1263" spans="1:2" s="59" customFormat="1" ht="14.25">
      <c r="A1263" s="54" t="s">
        <v>1042</v>
      </c>
      <c r="B1263" s="55">
        <v>0</v>
      </c>
    </row>
    <row r="1264" spans="1:2" s="59" customFormat="1" ht="14.25">
      <c r="A1264" s="54" t="s">
        <v>1043</v>
      </c>
      <c r="B1264" s="55">
        <v>1830</v>
      </c>
    </row>
    <row r="1265" spans="1:2" s="59" customFormat="1" ht="14.25">
      <c r="A1265" s="54" t="s">
        <v>1044</v>
      </c>
      <c r="B1265" s="55">
        <f>SUM(B1266:B1276)</f>
        <v>361</v>
      </c>
    </row>
    <row r="1266" spans="1:2" s="59" customFormat="1" ht="14.25">
      <c r="A1266" s="54" t="s">
        <v>1045</v>
      </c>
      <c r="B1266" s="55">
        <v>0</v>
      </c>
    </row>
    <row r="1267" spans="1:2" s="59" customFormat="1" ht="14.25">
      <c r="A1267" s="54" t="s">
        <v>1046</v>
      </c>
      <c r="B1267" s="55">
        <v>0</v>
      </c>
    </row>
    <row r="1268" spans="1:2" s="59" customFormat="1" ht="14.25">
      <c r="A1268" s="54" t="s">
        <v>1047</v>
      </c>
      <c r="B1268" s="55">
        <v>0</v>
      </c>
    </row>
    <row r="1269" spans="1:2" s="59" customFormat="1" ht="14.25">
      <c r="A1269" s="54" t="s">
        <v>1048</v>
      </c>
      <c r="B1269" s="55">
        <v>0</v>
      </c>
    </row>
    <row r="1270" spans="1:2" s="59" customFormat="1" ht="14.25">
      <c r="A1270" s="54" t="s">
        <v>1049</v>
      </c>
      <c r="B1270" s="55">
        <v>0</v>
      </c>
    </row>
    <row r="1271" spans="1:2" s="59" customFormat="1" ht="14.25">
      <c r="A1271" s="54" t="s">
        <v>1050</v>
      </c>
      <c r="B1271" s="55">
        <v>0</v>
      </c>
    </row>
    <row r="1272" spans="1:2" s="59" customFormat="1" ht="14.25">
      <c r="A1272" s="54" t="s">
        <v>1051</v>
      </c>
      <c r="B1272" s="55">
        <v>0</v>
      </c>
    </row>
    <row r="1273" spans="1:2" s="59" customFormat="1" ht="14.25">
      <c r="A1273" s="54" t="s">
        <v>1052</v>
      </c>
      <c r="B1273" s="55">
        <v>361</v>
      </c>
    </row>
    <row r="1274" spans="1:2" s="59" customFormat="1" ht="14.25">
      <c r="A1274" s="54" t="s">
        <v>1053</v>
      </c>
      <c r="B1274" s="55">
        <v>0</v>
      </c>
    </row>
    <row r="1275" spans="1:2" s="59" customFormat="1" ht="14.25">
      <c r="A1275" s="54" t="s">
        <v>1054</v>
      </c>
      <c r="B1275" s="55">
        <v>0</v>
      </c>
    </row>
    <row r="1276" spans="1:2" s="59" customFormat="1" ht="14.25">
      <c r="A1276" s="54" t="s">
        <v>1055</v>
      </c>
      <c r="B1276" s="55">
        <v>0</v>
      </c>
    </row>
    <row r="1277" spans="1:2" s="59" customFormat="1" ht="14.25">
      <c r="A1277" s="54" t="s">
        <v>1056</v>
      </c>
      <c r="B1277" s="55">
        <f>B1278+B1290+B1296+B1302+B1310+B1323+B1327+B1333</f>
        <v>3378</v>
      </c>
    </row>
    <row r="1278" spans="1:2" s="59" customFormat="1" ht="14.25">
      <c r="A1278" s="54" t="s">
        <v>1057</v>
      </c>
      <c r="B1278" s="55">
        <f>SUM(B1279:B1289)</f>
        <v>1271</v>
      </c>
    </row>
    <row r="1279" spans="1:2" s="59" customFormat="1" ht="14.25">
      <c r="A1279" s="54" t="s">
        <v>73</v>
      </c>
      <c r="B1279" s="55">
        <v>206</v>
      </c>
    </row>
    <row r="1280" spans="1:2" s="59" customFormat="1" ht="14.25">
      <c r="A1280" s="54" t="s">
        <v>74</v>
      </c>
      <c r="B1280" s="55">
        <v>20</v>
      </c>
    </row>
    <row r="1281" spans="1:2" s="59" customFormat="1" ht="14.25">
      <c r="A1281" s="54" t="s">
        <v>75</v>
      </c>
      <c r="B1281" s="55">
        <v>0</v>
      </c>
    </row>
    <row r="1282" spans="1:2" s="59" customFormat="1" ht="14.25">
      <c r="A1282" s="54" t="s">
        <v>1058</v>
      </c>
      <c r="B1282" s="55">
        <v>0</v>
      </c>
    </row>
    <row r="1283" spans="1:2" s="59" customFormat="1" ht="14.25">
      <c r="A1283" s="54" t="s">
        <v>1059</v>
      </c>
      <c r="B1283" s="55">
        <v>0</v>
      </c>
    </row>
    <row r="1284" spans="1:2" s="59" customFormat="1" ht="14.25">
      <c r="A1284" s="54" t="s">
        <v>1060</v>
      </c>
      <c r="B1284" s="55">
        <v>2</v>
      </c>
    </row>
    <row r="1285" spans="1:2" s="59" customFormat="1" ht="14.25">
      <c r="A1285" s="54" t="s">
        <v>1061</v>
      </c>
      <c r="B1285" s="55">
        <v>0</v>
      </c>
    </row>
    <row r="1286" spans="1:2" s="59" customFormat="1" ht="14.25">
      <c r="A1286" s="54" t="s">
        <v>1062</v>
      </c>
      <c r="B1286" s="55">
        <v>270</v>
      </c>
    </row>
    <row r="1287" spans="1:2" s="59" customFormat="1" ht="14.25">
      <c r="A1287" s="54" t="s">
        <v>1063</v>
      </c>
      <c r="B1287" s="55">
        <v>0</v>
      </c>
    </row>
    <row r="1288" spans="1:2" s="59" customFormat="1" ht="14.25">
      <c r="A1288" s="54" t="s">
        <v>82</v>
      </c>
      <c r="B1288" s="55">
        <v>449</v>
      </c>
    </row>
    <row r="1289" spans="1:2" s="59" customFormat="1" ht="14.25">
      <c r="A1289" s="54" t="s">
        <v>1064</v>
      </c>
      <c r="B1289" s="55">
        <v>324</v>
      </c>
    </row>
    <row r="1290" spans="1:2" s="59" customFormat="1" ht="14.25">
      <c r="A1290" s="54" t="s">
        <v>1065</v>
      </c>
      <c r="B1290" s="55">
        <f>SUM(B1291:B1295)</f>
        <v>450</v>
      </c>
    </row>
    <row r="1291" spans="1:2" s="59" customFormat="1" ht="14.25">
      <c r="A1291" s="54" t="s">
        <v>73</v>
      </c>
      <c r="B1291" s="55">
        <v>272</v>
      </c>
    </row>
    <row r="1292" spans="1:2" s="59" customFormat="1" ht="14.25">
      <c r="A1292" s="54" t="s">
        <v>74</v>
      </c>
      <c r="B1292" s="55">
        <v>0</v>
      </c>
    </row>
    <row r="1293" spans="1:2" s="59" customFormat="1" ht="14.25">
      <c r="A1293" s="54" t="s">
        <v>75</v>
      </c>
      <c r="B1293" s="55">
        <v>0</v>
      </c>
    </row>
    <row r="1294" spans="1:2" s="59" customFormat="1" ht="14.25">
      <c r="A1294" s="54" t="s">
        <v>1066</v>
      </c>
      <c r="B1294" s="55">
        <v>145</v>
      </c>
    </row>
    <row r="1295" spans="1:2" s="59" customFormat="1" ht="14.25">
      <c r="A1295" s="54" t="s">
        <v>1067</v>
      </c>
      <c r="B1295" s="55">
        <v>33</v>
      </c>
    </row>
    <row r="1296" spans="1:2" s="59" customFormat="1" ht="14.25">
      <c r="A1296" s="54" t="s">
        <v>1068</v>
      </c>
      <c r="B1296" s="55">
        <f>SUM(B1297:B1301)</f>
        <v>0</v>
      </c>
    </row>
    <row r="1297" spans="1:2" s="59" customFormat="1" ht="14.25">
      <c r="A1297" s="54" t="s">
        <v>73</v>
      </c>
      <c r="B1297" s="55">
        <v>0</v>
      </c>
    </row>
    <row r="1298" spans="1:2" s="59" customFormat="1" ht="14.25">
      <c r="A1298" s="54" t="s">
        <v>74</v>
      </c>
      <c r="B1298" s="55">
        <v>0</v>
      </c>
    </row>
    <row r="1299" spans="1:2" s="59" customFormat="1" ht="14.25">
      <c r="A1299" s="54" t="s">
        <v>75</v>
      </c>
      <c r="B1299" s="55">
        <v>0</v>
      </c>
    </row>
    <row r="1300" spans="1:2" s="59" customFormat="1" ht="14.25">
      <c r="A1300" s="54" t="s">
        <v>1069</v>
      </c>
      <c r="B1300" s="55">
        <v>0</v>
      </c>
    </row>
    <row r="1301" spans="1:2" s="59" customFormat="1" ht="14.25">
      <c r="A1301" s="54" t="s">
        <v>1070</v>
      </c>
      <c r="B1301" s="55">
        <v>0</v>
      </c>
    </row>
    <row r="1302" spans="1:2" s="59" customFormat="1" ht="14.25">
      <c r="A1302" s="54" t="s">
        <v>1071</v>
      </c>
      <c r="B1302" s="55">
        <f>SUM(B1303:B1309)</f>
        <v>5</v>
      </c>
    </row>
    <row r="1303" spans="1:2" s="59" customFormat="1" ht="14.25">
      <c r="A1303" s="54" t="s">
        <v>73</v>
      </c>
      <c r="B1303" s="55">
        <v>0</v>
      </c>
    </row>
    <row r="1304" spans="1:2" s="59" customFormat="1" ht="14.25">
      <c r="A1304" s="54" t="s">
        <v>74</v>
      </c>
      <c r="B1304" s="55">
        <v>0</v>
      </c>
    </row>
    <row r="1305" spans="1:2" s="59" customFormat="1" ht="14.25">
      <c r="A1305" s="54" t="s">
        <v>75</v>
      </c>
      <c r="B1305" s="55">
        <v>0</v>
      </c>
    </row>
    <row r="1306" spans="1:2" s="59" customFormat="1" ht="14.25">
      <c r="A1306" s="54" t="s">
        <v>1072</v>
      </c>
      <c r="B1306" s="55">
        <v>0</v>
      </c>
    </row>
    <row r="1307" spans="1:2" s="59" customFormat="1" ht="14.25">
      <c r="A1307" s="54" t="s">
        <v>1073</v>
      </c>
      <c r="B1307" s="55">
        <v>0</v>
      </c>
    </row>
    <row r="1308" spans="1:2" s="59" customFormat="1" ht="14.25">
      <c r="A1308" s="54" t="s">
        <v>82</v>
      </c>
      <c r="B1308" s="55">
        <v>0</v>
      </c>
    </row>
    <row r="1309" spans="1:2" s="59" customFormat="1" ht="14.25">
      <c r="A1309" s="54" t="s">
        <v>1074</v>
      </c>
      <c r="B1309" s="55">
        <v>5</v>
      </c>
    </row>
    <row r="1310" spans="1:2" s="59" customFormat="1" ht="14.25">
      <c r="A1310" s="54" t="s">
        <v>1075</v>
      </c>
      <c r="B1310" s="55">
        <f>SUM(B1311:B1322)</f>
        <v>0</v>
      </c>
    </row>
    <row r="1311" spans="1:2" s="59" customFormat="1" ht="14.25">
      <c r="A1311" s="54" t="s">
        <v>73</v>
      </c>
      <c r="B1311" s="55">
        <v>0</v>
      </c>
    </row>
    <row r="1312" spans="1:2" s="59" customFormat="1" ht="14.25">
      <c r="A1312" s="54" t="s">
        <v>74</v>
      </c>
      <c r="B1312" s="55">
        <v>0</v>
      </c>
    </row>
    <row r="1313" spans="1:2" s="59" customFormat="1" ht="14.25">
      <c r="A1313" s="54" t="s">
        <v>75</v>
      </c>
      <c r="B1313" s="55">
        <v>0</v>
      </c>
    </row>
    <row r="1314" spans="1:2" s="59" customFormat="1" ht="14.25">
      <c r="A1314" s="54" t="s">
        <v>1076</v>
      </c>
      <c r="B1314" s="55">
        <v>0</v>
      </c>
    </row>
    <row r="1315" spans="1:2" s="59" customFormat="1" ht="14.25">
      <c r="A1315" s="54" t="s">
        <v>1077</v>
      </c>
      <c r="B1315" s="55">
        <v>0</v>
      </c>
    </row>
    <row r="1316" spans="1:2" s="59" customFormat="1" ht="14.25">
      <c r="A1316" s="54" t="s">
        <v>1078</v>
      </c>
      <c r="B1316" s="55">
        <v>0</v>
      </c>
    </row>
    <row r="1317" spans="1:2" s="59" customFormat="1" ht="14.25">
      <c r="A1317" s="54" t="s">
        <v>1079</v>
      </c>
      <c r="B1317" s="55">
        <v>0</v>
      </c>
    </row>
    <row r="1318" spans="1:2" s="59" customFormat="1" ht="14.25">
      <c r="A1318" s="54" t="s">
        <v>1080</v>
      </c>
      <c r="B1318" s="55">
        <v>0</v>
      </c>
    </row>
    <row r="1319" spans="1:2" s="59" customFormat="1" ht="14.25">
      <c r="A1319" s="54" t="s">
        <v>1081</v>
      </c>
      <c r="B1319" s="55">
        <v>0</v>
      </c>
    </row>
    <row r="1320" spans="1:2" s="59" customFormat="1" ht="14.25">
      <c r="A1320" s="54" t="s">
        <v>1082</v>
      </c>
      <c r="B1320" s="55">
        <v>0</v>
      </c>
    </row>
    <row r="1321" spans="1:2" s="59" customFormat="1" ht="14.25">
      <c r="A1321" s="54" t="s">
        <v>1083</v>
      </c>
      <c r="B1321" s="55">
        <v>0</v>
      </c>
    </row>
    <row r="1322" spans="1:2" s="59" customFormat="1" ht="14.25">
      <c r="A1322" s="54" t="s">
        <v>1084</v>
      </c>
      <c r="B1322" s="55">
        <v>0</v>
      </c>
    </row>
    <row r="1323" spans="1:2" s="59" customFormat="1" ht="14.25">
      <c r="A1323" s="54" t="s">
        <v>1085</v>
      </c>
      <c r="B1323" s="55">
        <f>SUM(B1324:B1326)</f>
        <v>543</v>
      </c>
    </row>
    <row r="1324" spans="1:2" s="59" customFormat="1" ht="14.25">
      <c r="A1324" s="54" t="s">
        <v>1086</v>
      </c>
      <c r="B1324" s="55">
        <v>543</v>
      </c>
    </row>
    <row r="1325" spans="1:2" s="59" customFormat="1" ht="14.25">
      <c r="A1325" s="54" t="s">
        <v>1087</v>
      </c>
      <c r="B1325" s="55">
        <v>0</v>
      </c>
    </row>
    <row r="1326" spans="1:2" s="59" customFormat="1" ht="14.25">
      <c r="A1326" s="54" t="s">
        <v>1088</v>
      </c>
      <c r="B1326" s="55">
        <v>0</v>
      </c>
    </row>
    <row r="1327" spans="1:2" s="59" customFormat="1" ht="14.25">
      <c r="A1327" s="54" t="s">
        <v>1089</v>
      </c>
      <c r="B1327" s="55">
        <f>SUM(B1328:B1332)</f>
        <v>388</v>
      </c>
    </row>
    <row r="1328" spans="1:2" s="59" customFormat="1" ht="14.25">
      <c r="A1328" s="54" t="s">
        <v>1090</v>
      </c>
      <c r="B1328" s="55">
        <v>223</v>
      </c>
    </row>
    <row r="1329" spans="1:2" s="59" customFormat="1" ht="14.25">
      <c r="A1329" s="54" t="s">
        <v>1091</v>
      </c>
      <c r="B1329" s="55">
        <v>0</v>
      </c>
    </row>
    <row r="1330" spans="1:2" s="59" customFormat="1" ht="14.25">
      <c r="A1330" s="54" t="s">
        <v>1092</v>
      </c>
      <c r="B1330" s="55">
        <v>0</v>
      </c>
    </row>
    <row r="1331" spans="1:2" s="59" customFormat="1" ht="14.25">
      <c r="A1331" s="54" t="s">
        <v>1093</v>
      </c>
      <c r="B1331" s="55">
        <v>0</v>
      </c>
    </row>
    <row r="1332" spans="1:2" s="59" customFormat="1" ht="14.25">
      <c r="A1332" s="54" t="s">
        <v>1094</v>
      </c>
      <c r="B1332" s="55">
        <v>165</v>
      </c>
    </row>
    <row r="1333" spans="1:2" s="59" customFormat="1" ht="14.25">
      <c r="A1333" s="54" t="s">
        <v>1095</v>
      </c>
      <c r="B1333" s="55">
        <v>721</v>
      </c>
    </row>
    <row r="1334" spans="1:2" s="59" customFormat="1" ht="14.25">
      <c r="A1334" s="54" t="s">
        <v>1096</v>
      </c>
      <c r="B1334" s="55">
        <f>B1335</f>
        <v>14</v>
      </c>
    </row>
    <row r="1335" spans="1:2" s="59" customFormat="1" ht="14.25">
      <c r="A1335" s="54" t="s">
        <v>952</v>
      </c>
      <c r="B1335" s="55">
        <f>B1336</f>
        <v>14</v>
      </c>
    </row>
    <row r="1336" spans="1:2" s="59" customFormat="1" ht="14.25">
      <c r="A1336" s="54" t="s">
        <v>237</v>
      </c>
      <c r="B1336" s="55">
        <v>14</v>
      </c>
    </row>
    <row r="1337" spans="1:2" s="59" customFormat="1" ht="14.25">
      <c r="A1337" s="54" t="s">
        <v>1097</v>
      </c>
      <c r="B1337" s="55">
        <f>SUM(B1338:B1340)</f>
        <v>13108</v>
      </c>
    </row>
    <row r="1338" spans="1:2" s="59" customFormat="1" ht="14.25">
      <c r="A1338" s="54" t="s">
        <v>1098</v>
      </c>
      <c r="B1338" s="55">
        <v>0</v>
      </c>
    </row>
    <row r="1339" spans="1:2" s="59" customFormat="1" ht="14.25">
      <c r="A1339" s="54" t="s">
        <v>1099</v>
      </c>
      <c r="B1339" s="55">
        <v>0</v>
      </c>
    </row>
    <row r="1340" spans="1:2" s="59" customFormat="1" ht="14.25">
      <c r="A1340" s="54" t="s">
        <v>1100</v>
      </c>
      <c r="B1340" s="55">
        <f>SUM(B1341:B1344)</f>
        <v>13108</v>
      </c>
    </row>
    <row r="1341" spans="1:2" s="59" customFormat="1" ht="14.25">
      <c r="A1341" s="54" t="s">
        <v>1101</v>
      </c>
      <c r="B1341" s="55">
        <v>13108</v>
      </c>
    </row>
    <row r="1342" spans="1:2" s="59" customFormat="1" ht="14.25">
      <c r="A1342" s="54" t="s">
        <v>1102</v>
      </c>
      <c r="B1342" s="55">
        <v>0</v>
      </c>
    </row>
    <row r="1343" spans="1:2" s="59" customFormat="1" ht="14.25">
      <c r="A1343" s="54" t="s">
        <v>1103</v>
      </c>
      <c r="B1343" s="55">
        <v>0</v>
      </c>
    </row>
    <row r="1344" spans="1:2" s="59" customFormat="1" ht="14.25">
      <c r="A1344" s="54" t="s">
        <v>1104</v>
      </c>
      <c r="B1344" s="55">
        <v>0</v>
      </c>
    </row>
    <row r="1345" spans="1:2" s="59" customFormat="1" ht="14.25">
      <c r="A1345" s="54" t="s">
        <v>1105</v>
      </c>
      <c r="B1345" s="55">
        <f>SUM(B1346:B1348)</f>
        <v>71</v>
      </c>
    </row>
    <row r="1346" spans="1:2" s="59" customFormat="1" ht="14.25">
      <c r="A1346" s="54" t="s">
        <v>1106</v>
      </c>
      <c r="B1346" s="55">
        <v>0</v>
      </c>
    </row>
    <row r="1347" spans="1:2" s="59" customFormat="1" ht="14.25">
      <c r="A1347" s="54" t="s">
        <v>1107</v>
      </c>
      <c r="B1347" s="55">
        <v>0</v>
      </c>
    </row>
    <row r="1348" spans="1:2" s="59" customFormat="1" ht="14.25">
      <c r="A1348" s="54" t="s">
        <v>1108</v>
      </c>
      <c r="B1348" s="55">
        <v>71</v>
      </c>
    </row>
    <row r="1349" spans="1:2" s="59" customFormat="1" ht="13.5">
      <c r="A1349" s="70" t="s">
        <v>1109</v>
      </c>
      <c r="B1349" s="27">
        <f>SUM(B1350:B1353)</f>
        <v>14270</v>
      </c>
    </row>
    <row r="1350" spans="1:2" s="59" customFormat="1" ht="13.5">
      <c r="A1350" s="70" t="s">
        <v>1110</v>
      </c>
      <c r="B1350" s="27">
        <v>0</v>
      </c>
    </row>
    <row r="1351" spans="1:2" s="59" customFormat="1" ht="13.5">
      <c r="A1351" s="70" t="s">
        <v>1111</v>
      </c>
      <c r="B1351" s="27">
        <v>60</v>
      </c>
    </row>
    <row r="1352" spans="1:2" s="59" customFormat="1" ht="13.5">
      <c r="A1352" s="70" t="s">
        <v>1112</v>
      </c>
      <c r="B1352" s="27">
        <v>0</v>
      </c>
    </row>
    <row r="1353" spans="1:2" s="59" customFormat="1" ht="13.5">
      <c r="A1353" s="70" t="s">
        <v>1113</v>
      </c>
      <c r="B1353" s="27">
        <f>SUM(B1354:B1360)</f>
        <v>14210</v>
      </c>
    </row>
    <row r="1354" spans="1:2" s="59" customFormat="1" ht="13.5">
      <c r="A1354" s="70" t="s">
        <v>1114</v>
      </c>
      <c r="B1354" s="27">
        <v>29</v>
      </c>
    </row>
    <row r="1355" spans="1:2" s="59" customFormat="1" ht="13.5">
      <c r="A1355" s="70" t="s">
        <v>1115</v>
      </c>
      <c r="B1355" s="27">
        <v>43</v>
      </c>
    </row>
    <row r="1356" spans="1:2" s="59" customFormat="1" ht="13.5">
      <c r="A1356" s="70" t="s">
        <v>1116</v>
      </c>
      <c r="B1356" s="27">
        <v>850</v>
      </c>
    </row>
    <row r="1357" spans="1:2" s="59" customFormat="1" ht="13.5">
      <c r="A1357" s="70" t="s">
        <v>1117</v>
      </c>
      <c r="B1357" s="27">
        <v>779</v>
      </c>
    </row>
    <row r="1358" spans="1:2" s="59" customFormat="1" ht="13.5">
      <c r="A1358" s="70" t="s">
        <v>1118</v>
      </c>
      <c r="B1358" s="27">
        <v>757</v>
      </c>
    </row>
    <row r="1359" spans="1:2" s="59" customFormat="1" ht="13.5">
      <c r="A1359" s="70" t="s">
        <v>1119</v>
      </c>
      <c r="B1359" s="27">
        <v>11592</v>
      </c>
    </row>
    <row r="1360" spans="1:2" s="59" customFormat="1" ht="13.5">
      <c r="A1360" s="70" t="s">
        <v>1120</v>
      </c>
      <c r="B1360" s="27">
        <f>-2+160+2</f>
        <v>160</v>
      </c>
    </row>
    <row r="1361" spans="1:2" s="59" customFormat="1" ht="13.5">
      <c r="A1361" s="70" t="s">
        <v>1121</v>
      </c>
      <c r="B1361" s="27">
        <v>0</v>
      </c>
    </row>
    <row r="1362" spans="1:2" s="59" customFormat="1" ht="13.5">
      <c r="A1362" s="70" t="s">
        <v>1122</v>
      </c>
      <c r="B1362" s="27">
        <f>B1363</f>
        <v>52890</v>
      </c>
    </row>
    <row r="1363" spans="1:2" s="59" customFormat="1" ht="13.5">
      <c r="A1363" s="70" t="s">
        <v>1123</v>
      </c>
      <c r="B1363" s="27">
        <f>SUM(B1364:B1365)</f>
        <v>52890</v>
      </c>
    </row>
    <row r="1364" spans="1:2" s="59" customFormat="1" ht="13.5">
      <c r="A1364" s="70" t="s">
        <v>1124</v>
      </c>
      <c r="B1364" s="27">
        <v>0</v>
      </c>
    </row>
    <row r="1365" spans="1:2" s="59" customFormat="1" ht="13.5">
      <c r="A1365" s="70" t="s">
        <v>1125</v>
      </c>
      <c r="B1365" s="27">
        <v>52890</v>
      </c>
    </row>
    <row r="1366" spans="1:2" s="59" customFormat="1" ht="13.5">
      <c r="A1366" s="70" t="s">
        <v>1126</v>
      </c>
      <c r="B1366" s="27">
        <v>183</v>
      </c>
    </row>
    <row r="1367" spans="1:2" s="59" customFormat="1" ht="13.5">
      <c r="A1367" s="70" t="s">
        <v>1127</v>
      </c>
      <c r="B1367" s="27">
        <v>921</v>
      </c>
    </row>
    <row r="1368" spans="1:2" s="59" customFormat="1" ht="13.5">
      <c r="A1368" s="70" t="s">
        <v>1128</v>
      </c>
      <c r="B1368" s="27">
        <v>921</v>
      </c>
    </row>
    <row r="1369" spans="1:2" s="59" customFormat="1" ht="13.5">
      <c r="A1369" s="70" t="s">
        <v>1129</v>
      </c>
      <c r="B1369" s="27">
        <v>0</v>
      </c>
    </row>
    <row r="1370" spans="1:2" s="59" customFormat="1" ht="13.5">
      <c r="A1370" s="70" t="s">
        <v>1130</v>
      </c>
      <c r="B1370" s="27">
        <f>SUM(B5,B1349,B1361,B1362,B1366,B1367)</f>
        <v>378453</v>
      </c>
    </row>
    <row r="1371" spans="1:2" s="59" customFormat="1" ht="13.5">
      <c r="A1371" s="70" t="s">
        <v>1131</v>
      </c>
      <c r="B1371" s="27">
        <f>B1370-B1365</f>
        <v>325563</v>
      </c>
    </row>
  </sheetData>
  <sheetProtection/>
  <mergeCells count="1">
    <mergeCell ref="A2:B2"/>
  </mergeCells>
  <printOptions horizontalCentered="1"/>
  <pageMargins left="0.7480314960629921" right="0.7480314960629921" top="0.9842519685039371" bottom="0.9842519685039371" header="0.5118110236220472" footer="0.5118110236220472"/>
  <pageSetup orientation="portrait" paperSize="9"/>
</worksheet>
</file>

<file path=xl/worksheets/sheet4.xml><?xml version="1.0" encoding="utf-8"?>
<worksheet xmlns="http://schemas.openxmlformats.org/spreadsheetml/2006/main" xmlns:r="http://schemas.openxmlformats.org/officeDocument/2006/relationships">
  <dimension ref="A1:B19"/>
  <sheetViews>
    <sheetView zoomScalePageLayoutView="0" workbookViewId="0" topLeftCell="A3">
      <selection activeCell="C5" sqref="C5"/>
    </sheetView>
  </sheetViews>
  <sheetFormatPr defaultColWidth="9.00390625" defaultRowHeight="14.25"/>
  <cols>
    <col min="1" max="1" width="50.625" style="0" customWidth="1"/>
    <col min="2" max="2" width="30.50390625" style="2" customWidth="1"/>
    <col min="3" max="3" width="9.00390625" style="0" customWidth="1"/>
  </cols>
  <sheetData>
    <row r="1" ht="18" customHeight="1">
      <c r="A1" s="3" t="s">
        <v>1132</v>
      </c>
    </row>
    <row r="2" spans="1:2" ht="34.5" customHeight="1">
      <c r="A2" s="77" t="s">
        <v>1133</v>
      </c>
      <c r="B2" s="77"/>
    </row>
    <row r="3" s="1" customFormat="1" ht="18.75" customHeight="1">
      <c r="B3" s="4" t="s">
        <v>8</v>
      </c>
    </row>
    <row r="4" spans="1:2" s="1" customFormat="1" ht="35.25" customHeight="1">
      <c r="A4" s="5" t="s">
        <v>9</v>
      </c>
      <c r="B4" s="5" t="s">
        <v>10</v>
      </c>
    </row>
    <row r="5" spans="1:2" s="1" customFormat="1" ht="26.25" customHeight="1">
      <c r="A5" s="6" t="s">
        <v>1134</v>
      </c>
      <c r="B5" s="5">
        <v>78112</v>
      </c>
    </row>
    <row r="6" spans="1:2" s="1" customFormat="1" ht="26.25" customHeight="1">
      <c r="A6" s="6" t="s">
        <v>1135</v>
      </c>
      <c r="B6" s="5">
        <f>B7+B8+B9</f>
        <v>23294</v>
      </c>
    </row>
    <row r="7" spans="1:2" s="1" customFormat="1" ht="26.25" customHeight="1">
      <c r="A7" s="6" t="s">
        <v>1136</v>
      </c>
      <c r="B7" s="5">
        <v>9689</v>
      </c>
    </row>
    <row r="8" spans="1:2" s="1" customFormat="1" ht="26.25" customHeight="1">
      <c r="A8" s="6" t="s">
        <v>1137</v>
      </c>
      <c r="B8" s="5">
        <v>5</v>
      </c>
    </row>
    <row r="9" spans="1:2" s="1" customFormat="1" ht="26.25" customHeight="1">
      <c r="A9" s="6" t="s">
        <v>1138</v>
      </c>
      <c r="B9" s="5">
        <v>13600</v>
      </c>
    </row>
    <row r="10" spans="1:2" s="1" customFormat="1" ht="26.25" customHeight="1">
      <c r="A10" s="6" t="s">
        <v>1139</v>
      </c>
      <c r="B10" s="5">
        <v>121</v>
      </c>
    </row>
    <row r="11" spans="1:2" s="1" customFormat="1" ht="26.25" customHeight="1">
      <c r="A11" s="6" t="s">
        <v>1140</v>
      </c>
      <c r="B11" s="5">
        <f>SUM(B12:B14)</f>
        <v>0</v>
      </c>
    </row>
    <row r="12" spans="1:2" s="1" customFormat="1" ht="26.25" customHeight="1">
      <c r="A12" s="6" t="s">
        <v>1141</v>
      </c>
      <c r="B12" s="5">
        <v>0</v>
      </c>
    </row>
    <row r="13" spans="1:2" s="1" customFormat="1" ht="26.25" customHeight="1">
      <c r="A13" s="6" t="s">
        <v>1142</v>
      </c>
      <c r="B13" s="5">
        <v>0</v>
      </c>
    </row>
    <row r="14" spans="1:2" s="1" customFormat="1" ht="26.25" customHeight="1">
      <c r="A14" s="6" t="s">
        <v>1143</v>
      </c>
      <c r="B14" s="5">
        <v>0</v>
      </c>
    </row>
    <row r="15" spans="1:2" s="1" customFormat="1" ht="26.25" customHeight="1">
      <c r="A15" s="6" t="s">
        <v>61</v>
      </c>
      <c r="B15" s="5">
        <f>B16+B17</f>
        <v>76120</v>
      </c>
    </row>
    <row r="16" spans="1:2" s="1" customFormat="1" ht="26.25" customHeight="1">
      <c r="A16" s="6" t="s">
        <v>1144</v>
      </c>
      <c r="B16" s="5">
        <v>62500</v>
      </c>
    </row>
    <row r="17" spans="1:2" s="1" customFormat="1" ht="26.25" customHeight="1">
      <c r="A17" s="6" t="s">
        <v>1145</v>
      </c>
      <c r="B17" s="5">
        <v>13620</v>
      </c>
    </row>
    <row r="18" spans="1:2" s="1" customFormat="1" ht="26.25" customHeight="1">
      <c r="A18" s="6" t="s">
        <v>1146</v>
      </c>
      <c r="B18" s="5">
        <f>B5+B6+B10+B11+B15</f>
        <v>177647</v>
      </c>
    </row>
    <row r="19" spans="1:2" s="1" customFormat="1" ht="26.25" customHeight="1">
      <c r="A19" s="6" t="s">
        <v>66</v>
      </c>
      <c r="B19" s="5">
        <f>B18-B17</f>
        <v>164027</v>
      </c>
    </row>
  </sheetData>
  <sheetProtection/>
  <mergeCells count="1">
    <mergeCell ref="A2:B2"/>
  </mergeCells>
  <printOptions horizontalCentered="1"/>
  <pageMargins left="0.7480314960629921" right="0.7480314960629921" top="0.9842519685039371" bottom="0.9842519685039371" header="0.5118110236220472" footer="0.5118110236220472"/>
  <pageSetup orientation="portrait" paperSize="9"/>
</worksheet>
</file>

<file path=xl/worksheets/sheet5.xml><?xml version="1.0" encoding="utf-8"?>
<worksheet xmlns="http://schemas.openxmlformats.org/spreadsheetml/2006/main" xmlns:r="http://schemas.openxmlformats.org/officeDocument/2006/relationships">
  <dimension ref="A1:B288"/>
  <sheetViews>
    <sheetView zoomScalePageLayoutView="0" workbookViewId="0" topLeftCell="A257">
      <selection activeCell="C5" sqref="C5"/>
    </sheetView>
  </sheetViews>
  <sheetFormatPr defaultColWidth="9.00390625" defaultRowHeight="14.25"/>
  <cols>
    <col min="1" max="1" width="58.625" style="0" customWidth="1"/>
    <col min="2" max="2" width="16.125" style="51" customWidth="1"/>
  </cols>
  <sheetData>
    <row r="1" ht="21" customHeight="1">
      <c r="A1" s="3" t="s">
        <v>1147</v>
      </c>
    </row>
    <row r="2" spans="1:2" ht="34.5" customHeight="1">
      <c r="A2" s="77" t="s">
        <v>1148</v>
      </c>
      <c r="B2" s="77"/>
    </row>
    <row r="3" s="1" customFormat="1" ht="20.25" customHeight="1">
      <c r="B3" s="52" t="s">
        <v>8</v>
      </c>
    </row>
    <row r="4" spans="1:2" s="1" customFormat="1" ht="21.75" customHeight="1">
      <c r="A4" s="27" t="s">
        <v>69</v>
      </c>
      <c r="B4" s="53" t="s">
        <v>10</v>
      </c>
    </row>
    <row r="5" spans="1:2" s="1" customFormat="1" ht="19.5" customHeight="1">
      <c r="A5" s="54" t="s">
        <v>1149</v>
      </c>
      <c r="B5" s="55">
        <f>B6+B14+B30+B42+B53+B108+B132+B184+B189+B192+B218+B236+B254</f>
        <v>159336</v>
      </c>
    </row>
    <row r="6" spans="1:2" s="1" customFormat="1" ht="14.25">
      <c r="A6" s="54" t="s">
        <v>364</v>
      </c>
      <c r="B6" s="55">
        <f>B7</f>
        <v>0</v>
      </c>
    </row>
    <row r="7" spans="1:2" s="1" customFormat="1" ht="14.25">
      <c r="A7" s="54" t="s">
        <v>1150</v>
      </c>
      <c r="B7" s="55">
        <f>SUM(B8:B13)</f>
        <v>0</v>
      </c>
    </row>
    <row r="8" spans="1:2" s="1" customFormat="1" ht="14.25">
      <c r="A8" s="54" t="s">
        <v>1151</v>
      </c>
      <c r="B8" s="55">
        <v>0</v>
      </c>
    </row>
    <row r="9" spans="1:2" s="1" customFormat="1" ht="14.25">
      <c r="A9" s="54" t="s">
        <v>1152</v>
      </c>
      <c r="B9" s="55">
        <v>0</v>
      </c>
    </row>
    <row r="10" spans="1:2" s="1" customFormat="1" ht="14.25">
      <c r="A10" s="54" t="s">
        <v>1153</v>
      </c>
      <c r="B10" s="55">
        <v>0</v>
      </c>
    </row>
    <row r="11" spans="1:2" s="1" customFormat="1" ht="14.25">
      <c r="A11" s="54" t="s">
        <v>1154</v>
      </c>
      <c r="B11" s="55">
        <v>0</v>
      </c>
    </row>
    <row r="12" spans="1:2" s="1" customFormat="1" ht="14.25">
      <c r="A12" s="54" t="s">
        <v>1155</v>
      </c>
      <c r="B12" s="55">
        <v>0</v>
      </c>
    </row>
    <row r="13" spans="1:2" s="1" customFormat="1" ht="14.25">
      <c r="A13" s="54" t="s">
        <v>1156</v>
      </c>
      <c r="B13" s="55">
        <v>0</v>
      </c>
    </row>
    <row r="14" spans="1:2" s="1" customFormat="1" ht="14.25">
      <c r="A14" s="54" t="s">
        <v>411</v>
      </c>
      <c r="B14" s="55">
        <f>B15+B21+B27</f>
        <v>23</v>
      </c>
    </row>
    <row r="15" spans="1:2" s="1" customFormat="1" ht="14.25">
      <c r="A15" s="54" t="s">
        <v>1157</v>
      </c>
      <c r="B15" s="55">
        <f>SUM(B16:B20)</f>
        <v>2</v>
      </c>
    </row>
    <row r="16" spans="1:2" s="1" customFormat="1" ht="14.25">
      <c r="A16" s="54" t="s">
        <v>1158</v>
      </c>
      <c r="B16" s="55">
        <v>0</v>
      </c>
    </row>
    <row r="17" spans="1:2" s="1" customFormat="1" ht="14.25">
      <c r="A17" s="54" t="s">
        <v>1159</v>
      </c>
      <c r="B17" s="55">
        <v>0</v>
      </c>
    </row>
    <row r="18" spans="1:2" s="1" customFormat="1" ht="14.25">
      <c r="A18" s="54" t="s">
        <v>1160</v>
      </c>
      <c r="B18" s="55">
        <v>0</v>
      </c>
    </row>
    <row r="19" spans="1:2" s="1" customFormat="1" ht="14.25">
      <c r="A19" s="54" t="s">
        <v>1161</v>
      </c>
      <c r="B19" s="55">
        <v>0</v>
      </c>
    </row>
    <row r="20" spans="1:2" s="1" customFormat="1" ht="14.25">
      <c r="A20" s="54" t="s">
        <v>1162</v>
      </c>
      <c r="B20" s="55">
        <v>2</v>
      </c>
    </row>
    <row r="21" spans="1:2" s="1" customFormat="1" ht="14.25">
      <c r="A21" s="54" t="s">
        <v>1163</v>
      </c>
      <c r="B21" s="55">
        <f>SUM(B22:B26)</f>
        <v>21</v>
      </c>
    </row>
    <row r="22" spans="1:2" s="1" customFormat="1" ht="14.25">
      <c r="A22" s="54" t="s">
        <v>1164</v>
      </c>
      <c r="B22" s="55">
        <v>0</v>
      </c>
    </row>
    <row r="23" spans="1:2" s="1" customFormat="1" ht="14.25">
      <c r="A23" s="54" t="s">
        <v>1165</v>
      </c>
      <c r="B23" s="55">
        <v>0</v>
      </c>
    </row>
    <row r="24" spans="1:2" s="1" customFormat="1" ht="14.25">
      <c r="A24" s="54" t="s">
        <v>1166</v>
      </c>
      <c r="B24" s="55">
        <v>0</v>
      </c>
    </row>
    <row r="25" spans="1:2" s="1" customFormat="1" ht="14.25">
      <c r="A25" s="54" t="s">
        <v>1167</v>
      </c>
      <c r="B25" s="55">
        <v>21</v>
      </c>
    </row>
    <row r="26" spans="1:2" s="1" customFormat="1" ht="14.25">
      <c r="A26" s="54" t="s">
        <v>1168</v>
      </c>
      <c r="B26" s="55">
        <v>0</v>
      </c>
    </row>
    <row r="27" spans="1:2" s="1" customFormat="1" ht="14.25">
      <c r="A27" s="54" t="s">
        <v>1169</v>
      </c>
      <c r="B27" s="55">
        <f>SUM(B28:B29)</f>
        <v>0</v>
      </c>
    </row>
    <row r="28" spans="1:2" s="1" customFormat="1" ht="14.25">
      <c r="A28" s="54" t="s">
        <v>1170</v>
      </c>
      <c r="B28" s="55">
        <v>0</v>
      </c>
    </row>
    <row r="29" spans="1:2" s="1" customFormat="1" ht="14.25">
      <c r="A29" s="54" t="s">
        <v>1171</v>
      </c>
      <c r="B29" s="55">
        <v>0</v>
      </c>
    </row>
    <row r="30" spans="1:2" s="1" customFormat="1" ht="14.25">
      <c r="A30" s="54" t="s">
        <v>453</v>
      </c>
      <c r="B30" s="55">
        <f>B31+B35+B39</f>
        <v>1420</v>
      </c>
    </row>
    <row r="31" spans="1:2" s="1" customFormat="1" ht="14.25">
      <c r="A31" s="54" t="s">
        <v>1172</v>
      </c>
      <c r="B31" s="55">
        <f>SUM(B32:B34)</f>
        <v>1420</v>
      </c>
    </row>
    <row r="32" spans="1:2" s="1" customFormat="1" ht="14.25">
      <c r="A32" s="54" t="s">
        <v>1173</v>
      </c>
      <c r="B32" s="55">
        <v>552</v>
      </c>
    </row>
    <row r="33" spans="1:2" s="1" customFormat="1" ht="14.25">
      <c r="A33" s="54" t="s">
        <v>1174</v>
      </c>
      <c r="B33" s="55">
        <v>868</v>
      </c>
    </row>
    <row r="34" spans="1:2" s="1" customFormat="1" ht="14.25">
      <c r="A34" s="54" t="s">
        <v>1175</v>
      </c>
      <c r="B34" s="55">
        <v>0</v>
      </c>
    </row>
    <row r="35" spans="1:2" s="1" customFormat="1" ht="14.25">
      <c r="A35" s="54" t="s">
        <v>1176</v>
      </c>
      <c r="B35" s="55">
        <f>SUM(B36:B38)</f>
        <v>0</v>
      </c>
    </row>
    <row r="36" spans="1:2" s="1" customFormat="1" ht="14.25">
      <c r="A36" s="54" t="s">
        <v>1173</v>
      </c>
      <c r="B36" s="55">
        <v>0</v>
      </c>
    </row>
    <row r="37" spans="1:2" s="1" customFormat="1" ht="14.25">
      <c r="A37" s="54" t="s">
        <v>1174</v>
      </c>
      <c r="B37" s="55">
        <v>0</v>
      </c>
    </row>
    <row r="38" spans="1:2" s="1" customFormat="1" ht="14.25">
      <c r="A38" s="54" t="s">
        <v>1177</v>
      </c>
      <c r="B38" s="55">
        <v>0</v>
      </c>
    </row>
    <row r="39" spans="1:2" s="1" customFormat="1" ht="14.25">
      <c r="A39" s="54" t="s">
        <v>1178</v>
      </c>
      <c r="B39" s="55">
        <f>SUM(B40:B41)</f>
        <v>0</v>
      </c>
    </row>
    <row r="40" spans="1:2" s="1" customFormat="1" ht="14.25">
      <c r="A40" s="54" t="s">
        <v>1174</v>
      </c>
      <c r="B40" s="55">
        <v>0</v>
      </c>
    </row>
    <row r="41" spans="1:2" s="1" customFormat="1" ht="14.25">
      <c r="A41" s="54" t="s">
        <v>1179</v>
      </c>
      <c r="B41" s="55">
        <v>0</v>
      </c>
    </row>
    <row r="42" spans="1:2" s="1" customFormat="1" ht="14.25">
      <c r="A42" s="54" t="s">
        <v>621</v>
      </c>
      <c r="B42" s="55">
        <f>B43+B48</f>
        <v>0</v>
      </c>
    </row>
    <row r="43" spans="1:2" s="1" customFormat="1" ht="14.25">
      <c r="A43" s="54" t="s">
        <v>1180</v>
      </c>
      <c r="B43" s="55">
        <f>SUM(B44:B47)</f>
        <v>0</v>
      </c>
    </row>
    <row r="44" spans="1:2" s="1" customFormat="1" ht="14.25">
      <c r="A44" s="54" t="s">
        <v>1181</v>
      </c>
      <c r="B44" s="55">
        <v>0</v>
      </c>
    </row>
    <row r="45" spans="1:2" s="1" customFormat="1" ht="14.25">
      <c r="A45" s="54" t="s">
        <v>1182</v>
      </c>
      <c r="B45" s="55">
        <v>0</v>
      </c>
    </row>
    <row r="46" spans="1:2" s="1" customFormat="1" ht="14.25">
      <c r="A46" s="54" t="s">
        <v>1183</v>
      </c>
      <c r="B46" s="55">
        <v>0</v>
      </c>
    </row>
    <row r="47" spans="1:2" s="1" customFormat="1" ht="14.25">
      <c r="A47" s="54" t="s">
        <v>1184</v>
      </c>
      <c r="B47" s="55">
        <v>0</v>
      </c>
    </row>
    <row r="48" spans="1:2" s="1" customFormat="1" ht="14.25">
      <c r="A48" s="54" t="s">
        <v>1185</v>
      </c>
      <c r="B48" s="55">
        <f>SUM(B49:B52)</f>
        <v>0</v>
      </c>
    </row>
    <row r="49" spans="1:2" s="1" customFormat="1" ht="14.25">
      <c r="A49" s="54" t="s">
        <v>1186</v>
      </c>
      <c r="B49" s="55">
        <v>0</v>
      </c>
    </row>
    <row r="50" spans="1:2" s="1" customFormat="1" ht="14.25">
      <c r="A50" s="54" t="s">
        <v>1187</v>
      </c>
      <c r="B50" s="55">
        <v>0</v>
      </c>
    </row>
    <row r="51" spans="1:2" s="1" customFormat="1" ht="14.25">
      <c r="A51" s="54" t="s">
        <v>1188</v>
      </c>
      <c r="B51" s="55">
        <v>0</v>
      </c>
    </row>
    <row r="52" spans="1:2" s="1" customFormat="1" ht="14.25">
      <c r="A52" s="54" t="s">
        <v>1189</v>
      </c>
      <c r="B52" s="55">
        <v>0</v>
      </c>
    </row>
    <row r="53" spans="1:2" s="1" customFormat="1" ht="14.25">
      <c r="A53" s="54" t="s">
        <v>691</v>
      </c>
      <c r="B53" s="55">
        <f>B54+B67+B71+B72+B78+B82+B86+B90+B96+B99</f>
        <v>84169</v>
      </c>
    </row>
    <row r="54" spans="1:2" s="1" customFormat="1" ht="14.25">
      <c r="A54" s="54" t="s">
        <v>1190</v>
      </c>
      <c r="B54" s="55">
        <f>SUM(B55:B66)</f>
        <v>63123</v>
      </c>
    </row>
    <row r="55" spans="1:2" s="1" customFormat="1" ht="14.25">
      <c r="A55" s="54" t="s">
        <v>1191</v>
      </c>
      <c r="B55" s="55">
        <v>26452</v>
      </c>
    </row>
    <row r="56" spans="1:2" s="1" customFormat="1" ht="14.25">
      <c r="A56" s="54" t="s">
        <v>1192</v>
      </c>
      <c r="B56" s="55">
        <v>14865</v>
      </c>
    </row>
    <row r="57" spans="1:2" s="1" customFormat="1" ht="14.25">
      <c r="A57" s="54" t="s">
        <v>1193</v>
      </c>
      <c r="B57" s="55">
        <v>21557</v>
      </c>
    </row>
    <row r="58" spans="1:2" s="1" customFormat="1" ht="14.25">
      <c r="A58" s="54" t="s">
        <v>1194</v>
      </c>
      <c r="B58" s="55">
        <v>0</v>
      </c>
    </row>
    <row r="59" spans="1:2" s="1" customFormat="1" ht="14.25">
      <c r="A59" s="54" t="s">
        <v>1195</v>
      </c>
      <c r="B59" s="55">
        <v>0</v>
      </c>
    </row>
    <row r="60" spans="1:2" s="1" customFormat="1" ht="14.25">
      <c r="A60" s="54" t="s">
        <v>1196</v>
      </c>
      <c r="B60" s="55">
        <v>5</v>
      </c>
    </row>
    <row r="61" spans="1:2" s="1" customFormat="1" ht="14.25">
      <c r="A61" s="54" t="s">
        <v>1197</v>
      </c>
      <c r="B61" s="55">
        <v>244</v>
      </c>
    </row>
    <row r="62" spans="1:2" s="1" customFormat="1" ht="14.25">
      <c r="A62" s="54" t="s">
        <v>1198</v>
      </c>
      <c r="B62" s="55">
        <v>0</v>
      </c>
    </row>
    <row r="63" spans="1:2" s="1" customFormat="1" ht="14.25">
      <c r="A63" s="54" t="s">
        <v>1199</v>
      </c>
      <c r="B63" s="55">
        <v>0</v>
      </c>
    </row>
    <row r="64" spans="1:2" s="1" customFormat="1" ht="14.25">
      <c r="A64" s="54" t="s">
        <v>1200</v>
      </c>
      <c r="B64" s="55">
        <v>0</v>
      </c>
    </row>
    <row r="65" spans="1:2" s="1" customFormat="1" ht="14.25">
      <c r="A65" s="54" t="s">
        <v>999</v>
      </c>
      <c r="B65" s="55">
        <v>0</v>
      </c>
    </row>
    <row r="66" spans="1:2" s="1" customFormat="1" ht="14.25">
      <c r="A66" s="54" t="s">
        <v>1201</v>
      </c>
      <c r="B66" s="55">
        <v>0</v>
      </c>
    </row>
    <row r="67" spans="1:2" s="1" customFormat="1" ht="14.25">
      <c r="A67" s="54" t="s">
        <v>1202</v>
      </c>
      <c r="B67" s="55">
        <f>SUM(B68:B70)</f>
        <v>2129</v>
      </c>
    </row>
    <row r="68" spans="1:2" s="1" customFormat="1" ht="14.25">
      <c r="A68" s="54" t="s">
        <v>1191</v>
      </c>
      <c r="B68" s="55">
        <v>2129</v>
      </c>
    </row>
    <row r="69" spans="1:2" s="1" customFormat="1" ht="14.25">
      <c r="A69" s="54" t="s">
        <v>1192</v>
      </c>
      <c r="B69" s="55">
        <v>0</v>
      </c>
    </row>
    <row r="70" spans="1:2" s="1" customFormat="1" ht="14.25">
      <c r="A70" s="54" t="s">
        <v>1203</v>
      </c>
      <c r="B70" s="55">
        <v>0</v>
      </c>
    </row>
    <row r="71" spans="1:2" s="1" customFormat="1" ht="14.25">
      <c r="A71" s="54" t="s">
        <v>1204</v>
      </c>
      <c r="B71" s="55">
        <v>54</v>
      </c>
    </row>
    <row r="72" spans="1:2" s="1" customFormat="1" ht="14.25">
      <c r="A72" s="54" t="s">
        <v>1205</v>
      </c>
      <c r="B72" s="55">
        <f>SUM(B73:B77)</f>
        <v>1413</v>
      </c>
    </row>
    <row r="73" spans="1:2" s="1" customFormat="1" ht="14.25">
      <c r="A73" s="54" t="s">
        <v>1206</v>
      </c>
      <c r="B73" s="55">
        <v>1408</v>
      </c>
    </row>
    <row r="74" spans="1:2" s="1" customFormat="1" ht="14.25">
      <c r="A74" s="54" t="s">
        <v>1207</v>
      </c>
      <c r="B74" s="55">
        <v>4</v>
      </c>
    </row>
    <row r="75" spans="1:2" s="1" customFormat="1" ht="14.25">
      <c r="A75" s="54" t="s">
        <v>1208</v>
      </c>
      <c r="B75" s="55">
        <v>0</v>
      </c>
    </row>
    <row r="76" spans="1:2" s="1" customFormat="1" ht="14.25">
      <c r="A76" s="54" t="s">
        <v>1209</v>
      </c>
      <c r="B76" s="55">
        <v>0</v>
      </c>
    </row>
    <row r="77" spans="1:2" s="1" customFormat="1" ht="14.25">
      <c r="A77" s="54" t="s">
        <v>1210</v>
      </c>
      <c r="B77" s="55">
        <v>1</v>
      </c>
    </row>
    <row r="78" spans="1:2" s="1" customFormat="1" ht="14.25">
      <c r="A78" s="54" t="s">
        <v>1211</v>
      </c>
      <c r="B78" s="55">
        <f>SUM(B79:B81)</f>
        <v>150</v>
      </c>
    </row>
    <row r="79" spans="1:2" s="1" customFormat="1" ht="14.25">
      <c r="A79" s="54" t="s">
        <v>1212</v>
      </c>
      <c r="B79" s="55">
        <v>150</v>
      </c>
    </row>
    <row r="80" spans="1:2" s="1" customFormat="1" ht="14.25">
      <c r="A80" s="54" t="s">
        <v>1213</v>
      </c>
      <c r="B80" s="55">
        <v>0</v>
      </c>
    </row>
    <row r="81" spans="1:2" s="1" customFormat="1" ht="14.25">
      <c r="A81" s="54" t="s">
        <v>1214</v>
      </c>
      <c r="B81" s="55">
        <v>0</v>
      </c>
    </row>
    <row r="82" spans="1:2" s="1" customFormat="1" ht="14.25">
      <c r="A82" s="54" t="s">
        <v>1215</v>
      </c>
      <c r="B82" s="55">
        <f>SUM(B83:B85)</f>
        <v>0</v>
      </c>
    </row>
    <row r="83" spans="1:2" s="1" customFormat="1" ht="14.25">
      <c r="A83" s="54" t="s">
        <v>1191</v>
      </c>
      <c r="B83" s="55">
        <v>0</v>
      </c>
    </row>
    <row r="84" spans="1:2" s="1" customFormat="1" ht="14.25">
      <c r="A84" s="54" t="s">
        <v>1192</v>
      </c>
      <c r="B84" s="55">
        <v>0</v>
      </c>
    </row>
    <row r="85" spans="1:2" s="1" customFormat="1" ht="14.25">
      <c r="A85" s="54" t="s">
        <v>1216</v>
      </c>
      <c r="B85" s="55">
        <v>0</v>
      </c>
    </row>
    <row r="86" spans="1:2" s="1" customFormat="1" ht="14.25">
      <c r="A86" s="54" t="s">
        <v>1217</v>
      </c>
      <c r="B86" s="55">
        <f>SUM(B87:B89)</f>
        <v>17300</v>
      </c>
    </row>
    <row r="87" spans="1:2" s="1" customFormat="1" ht="14.25">
      <c r="A87" s="54" t="s">
        <v>1191</v>
      </c>
      <c r="B87" s="55">
        <v>0</v>
      </c>
    </row>
    <row r="88" spans="1:2" s="1" customFormat="1" ht="14.25">
      <c r="A88" s="54" t="s">
        <v>1192</v>
      </c>
      <c r="B88" s="55">
        <v>17300</v>
      </c>
    </row>
    <row r="89" spans="1:2" s="1" customFormat="1" ht="14.25">
      <c r="A89" s="54" t="s">
        <v>1218</v>
      </c>
      <c r="B89" s="55">
        <v>0</v>
      </c>
    </row>
    <row r="90" spans="1:2" s="1" customFormat="1" ht="14.25">
      <c r="A90" s="54" t="s">
        <v>1219</v>
      </c>
      <c r="B90" s="55">
        <f>SUM(B91:B95)</f>
        <v>0</v>
      </c>
    </row>
    <row r="91" spans="1:2" s="1" customFormat="1" ht="14.25">
      <c r="A91" s="54" t="s">
        <v>1206</v>
      </c>
      <c r="B91" s="55">
        <v>0</v>
      </c>
    </row>
    <row r="92" spans="1:2" s="1" customFormat="1" ht="14.25">
      <c r="A92" s="54" t="s">
        <v>1207</v>
      </c>
      <c r="B92" s="55">
        <v>0</v>
      </c>
    </row>
    <row r="93" spans="1:2" s="1" customFormat="1" ht="14.25">
      <c r="A93" s="54" t="s">
        <v>1208</v>
      </c>
      <c r="B93" s="55">
        <v>0</v>
      </c>
    </row>
    <row r="94" spans="1:2" s="1" customFormat="1" ht="14.25">
      <c r="A94" s="54" t="s">
        <v>1209</v>
      </c>
      <c r="B94" s="55">
        <v>0</v>
      </c>
    </row>
    <row r="95" spans="1:2" s="1" customFormat="1" ht="14.25">
      <c r="A95" s="54" t="s">
        <v>1220</v>
      </c>
      <c r="B95" s="55">
        <v>0</v>
      </c>
    </row>
    <row r="96" spans="1:2" s="1" customFormat="1" ht="14.25">
      <c r="A96" s="54" t="s">
        <v>1221</v>
      </c>
      <c r="B96" s="55">
        <f>SUM(B97:B98)</f>
        <v>0</v>
      </c>
    </row>
    <row r="97" spans="1:2" s="1" customFormat="1" ht="14.25">
      <c r="A97" s="54" t="s">
        <v>1212</v>
      </c>
      <c r="B97" s="55">
        <v>0</v>
      </c>
    </row>
    <row r="98" spans="1:2" s="1" customFormat="1" ht="14.25">
      <c r="A98" s="54" t="s">
        <v>1222</v>
      </c>
      <c r="B98" s="55">
        <v>0</v>
      </c>
    </row>
    <row r="99" spans="1:2" s="1" customFormat="1" ht="14.25">
      <c r="A99" s="54" t="s">
        <v>1223</v>
      </c>
      <c r="B99" s="55">
        <f>SUM(B100:B107)</f>
        <v>0</v>
      </c>
    </row>
    <row r="100" spans="1:2" s="1" customFormat="1" ht="14.25">
      <c r="A100" s="54" t="s">
        <v>1191</v>
      </c>
      <c r="B100" s="55">
        <v>0</v>
      </c>
    </row>
    <row r="101" spans="1:2" s="1" customFormat="1" ht="14.25">
      <c r="A101" s="54" t="s">
        <v>1192</v>
      </c>
      <c r="B101" s="55">
        <v>0</v>
      </c>
    </row>
    <row r="102" spans="1:2" s="1" customFormat="1" ht="14.25">
      <c r="A102" s="54" t="s">
        <v>1193</v>
      </c>
      <c r="B102" s="55">
        <v>0</v>
      </c>
    </row>
    <row r="103" spans="1:2" s="1" customFormat="1" ht="14.25">
      <c r="A103" s="54" t="s">
        <v>1194</v>
      </c>
      <c r="B103" s="55">
        <v>0</v>
      </c>
    </row>
    <row r="104" spans="1:2" s="1" customFormat="1" ht="14.25">
      <c r="A104" s="54" t="s">
        <v>1197</v>
      </c>
      <c r="B104" s="56">
        <v>0</v>
      </c>
    </row>
    <row r="105" spans="1:2" s="1" customFormat="1" ht="14.25">
      <c r="A105" s="54" t="s">
        <v>1199</v>
      </c>
      <c r="B105" s="55">
        <v>0</v>
      </c>
    </row>
    <row r="106" spans="1:2" s="1" customFormat="1" ht="14.25">
      <c r="A106" s="54" t="s">
        <v>1200</v>
      </c>
      <c r="B106" s="57">
        <v>0</v>
      </c>
    </row>
    <row r="107" spans="1:2" s="1" customFormat="1" ht="14.25">
      <c r="A107" s="54" t="s">
        <v>1224</v>
      </c>
      <c r="B107" s="55">
        <v>0</v>
      </c>
    </row>
    <row r="108" spans="1:2" s="1" customFormat="1" ht="14.25">
      <c r="A108" s="54" t="s">
        <v>711</v>
      </c>
      <c r="B108" s="55">
        <f>B109+B114+B119+B124+B127</f>
        <v>5254</v>
      </c>
    </row>
    <row r="109" spans="1:2" s="1" customFormat="1" ht="14.25">
      <c r="A109" s="54" t="s">
        <v>1225</v>
      </c>
      <c r="B109" s="55">
        <f>SUM(B110:B113)</f>
        <v>449</v>
      </c>
    </row>
    <row r="110" spans="1:2" s="1" customFormat="1" ht="14.25">
      <c r="A110" s="54" t="s">
        <v>1174</v>
      </c>
      <c r="B110" s="55">
        <v>252</v>
      </c>
    </row>
    <row r="111" spans="1:2" s="1" customFormat="1" ht="14.25">
      <c r="A111" s="54" t="s">
        <v>1226</v>
      </c>
      <c r="B111" s="55">
        <v>0</v>
      </c>
    </row>
    <row r="112" spans="1:2" s="1" customFormat="1" ht="14.25">
      <c r="A112" s="54" t="s">
        <v>1227</v>
      </c>
      <c r="B112" s="55">
        <v>0</v>
      </c>
    </row>
    <row r="113" spans="1:2" s="1" customFormat="1" ht="14.25">
      <c r="A113" s="54" t="s">
        <v>1228</v>
      </c>
      <c r="B113" s="55">
        <v>197</v>
      </c>
    </row>
    <row r="114" spans="1:2" s="1" customFormat="1" ht="14.25">
      <c r="A114" s="54" t="s">
        <v>1229</v>
      </c>
      <c r="B114" s="55">
        <f>SUM(B115:B118)</f>
        <v>0</v>
      </c>
    </row>
    <row r="115" spans="1:2" s="1" customFormat="1" ht="14.25">
      <c r="A115" s="54" t="s">
        <v>1174</v>
      </c>
      <c r="B115" s="55">
        <v>0</v>
      </c>
    </row>
    <row r="116" spans="1:2" s="1" customFormat="1" ht="14.25">
      <c r="A116" s="54" t="s">
        <v>1226</v>
      </c>
      <c r="B116" s="55">
        <v>0</v>
      </c>
    </row>
    <row r="117" spans="1:2" s="1" customFormat="1" ht="14.25">
      <c r="A117" s="54" t="s">
        <v>1230</v>
      </c>
      <c r="B117" s="55">
        <v>0</v>
      </c>
    </row>
    <row r="118" spans="1:2" s="1" customFormat="1" ht="14.25">
      <c r="A118" s="54" t="s">
        <v>1231</v>
      </c>
      <c r="B118" s="55">
        <v>0</v>
      </c>
    </row>
    <row r="119" spans="1:2" s="1" customFormat="1" ht="14.25">
      <c r="A119" s="54" t="s">
        <v>1232</v>
      </c>
      <c r="B119" s="55">
        <f>SUM(B120:B123)</f>
        <v>4805</v>
      </c>
    </row>
    <row r="120" spans="1:2" s="1" customFormat="1" ht="14.25">
      <c r="A120" s="54" t="s">
        <v>776</v>
      </c>
      <c r="B120" s="55">
        <v>0</v>
      </c>
    </row>
    <row r="121" spans="1:2" s="1" customFormat="1" ht="14.25">
      <c r="A121" s="54" t="s">
        <v>1233</v>
      </c>
      <c r="B121" s="55">
        <v>36</v>
      </c>
    </row>
    <row r="122" spans="1:2" s="1" customFormat="1" ht="14.25">
      <c r="A122" s="54" t="s">
        <v>1234</v>
      </c>
      <c r="B122" s="55">
        <v>4769</v>
      </c>
    </row>
    <row r="123" spans="1:2" s="1" customFormat="1" ht="14.25">
      <c r="A123" s="54" t="s">
        <v>1235</v>
      </c>
      <c r="B123" s="55">
        <v>0</v>
      </c>
    </row>
    <row r="124" spans="1:2" s="1" customFormat="1" ht="14.25">
      <c r="A124" s="54" t="s">
        <v>1236</v>
      </c>
      <c r="B124" s="55">
        <f>SUM(B125:B126)</f>
        <v>0</v>
      </c>
    </row>
    <row r="125" spans="1:2" s="1" customFormat="1" ht="14.25">
      <c r="A125" s="54" t="s">
        <v>1174</v>
      </c>
      <c r="B125" s="55">
        <v>0</v>
      </c>
    </row>
    <row r="126" spans="1:2" s="1" customFormat="1" ht="14.25">
      <c r="A126" s="54" t="s">
        <v>1237</v>
      </c>
      <c r="B126" s="55">
        <v>0</v>
      </c>
    </row>
    <row r="127" spans="1:2" s="1" customFormat="1" ht="14.25">
      <c r="A127" s="54" t="s">
        <v>1238</v>
      </c>
      <c r="B127" s="55">
        <f>SUM(B128:B131)</f>
        <v>0</v>
      </c>
    </row>
    <row r="128" spans="1:2" s="1" customFormat="1" ht="14.25">
      <c r="A128" s="54" t="s">
        <v>776</v>
      </c>
      <c r="B128" s="55">
        <v>0</v>
      </c>
    </row>
    <row r="129" spans="1:2" s="1" customFormat="1" ht="14.25">
      <c r="A129" s="54" t="s">
        <v>1239</v>
      </c>
      <c r="B129" s="55">
        <v>0</v>
      </c>
    </row>
    <row r="130" spans="1:2" s="1" customFormat="1" ht="14.25">
      <c r="A130" s="54" t="s">
        <v>1234</v>
      </c>
      <c r="B130" s="55">
        <v>0</v>
      </c>
    </row>
    <row r="131" spans="1:2" s="1" customFormat="1" ht="14.25">
      <c r="A131" s="54" t="s">
        <v>1240</v>
      </c>
      <c r="B131" s="55">
        <v>0</v>
      </c>
    </row>
    <row r="132" spans="1:2" s="1" customFormat="1" ht="14.25">
      <c r="A132" s="54" t="s">
        <v>807</v>
      </c>
      <c r="B132" s="55">
        <f>B133+B138+B143+B148+B157+B164+B173+B176+B179+B180</f>
        <v>0</v>
      </c>
    </row>
    <row r="133" spans="1:2" s="1" customFormat="1" ht="14.25">
      <c r="A133" s="54" t="s">
        <v>1241</v>
      </c>
      <c r="B133" s="55">
        <f>SUM(B134:B137)</f>
        <v>0</v>
      </c>
    </row>
    <row r="134" spans="1:2" s="1" customFormat="1" ht="14.25">
      <c r="A134" s="54" t="s">
        <v>809</v>
      </c>
      <c r="B134" s="55">
        <v>0</v>
      </c>
    </row>
    <row r="135" spans="1:2" s="1" customFormat="1" ht="14.25">
      <c r="A135" s="54" t="s">
        <v>810</v>
      </c>
      <c r="B135" s="55">
        <v>0</v>
      </c>
    </row>
    <row r="136" spans="1:2" s="1" customFormat="1" ht="14.25">
      <c r="A136" s="54" t="s">
        <v>1242</v>
      </c>
      <c r="B136" s="55">
        <v>0</v>
      </c>
    </row>
    <row r="137" spans="1:2" s="1" customFormat="1" ht="14.25">
      <c r="A137" s="54" t="s">
        <v>1243</v>
      </c>
      <c r="B137" s="55">
        <v>0</v>
      </c>
    </row>
    <row r="138" spans="1:2" s="1" customFormat="1" ht="14.25">
      <c r="A138" s="54" t="s">
        <v>1244</v>
      </c>
      <c r="B138" s="55">
        <f>SUM(B139:B142)</f>
        <v>0</v>
      </c>
    </row>
    <row r="139" spans="1:2" s="1" customFormat="1" ht="14.25">
      <c r="A139" s="54" t="s">
        <v>1242</v>
      </c>
      <c r="B139" s="55">
        <v>0</v>
      </c>
    </row>
    <row r="140" spans="1:2" s="1" customFormat="1" ht="14.25">
      <c r="A140" s="54" t="s">
        <v>1245</v>
      </c>
      <c r="B140" s="55">
        <v>0</v>
      </c>
    </row>
    <row r="141" spans="1:2" s="1" customFormat="1" ht="14.25">
      <c r="A141" s="54" t="s">
        <v>1246</v>
      </c>
      <c r="B141" s="55">
        <v>0</v>
      </c>
    </row>
    <row r="142" spans="1:2" s="1" customFormat="1" ht="14.25">
      <c r="A142" s="54" t="s">
        <v>1247</v>
      </c>
      <c r="B142" s="55">
        <v>0</v>
      </c>
    </row>
    <row r="143" spans="1:2" s="1" customFormat="1" ht="14.25">
      <c r="A143" s="54" t="s">
        <v>1248</v>
      </c>
      <c r="B143" s="55">
        <f>SUM(B144:B147)</f>
        <v>0</v>
      </c>
    </row>
    <row r="144" spans="1:2" s="1" customFormat="1" ht="14.25">
      <c r="A144" s="54" t="s">
        <v>816</v>
      </c>
      <c r="B144" s="55">
        <v>0</v>
      </c>
    </row>
    <row r="145" spans="1:2" s="1" customFormat="1" ht="14.25">
      <c r="A145" s="54" t="s">
        <v>1249</v>
      </c>
      <c r="B145" s="55">
        <v>0</v>
      </c>
    </row>
    <row r="146" spans="1:2" s="1" customFormat="1" ht="14.25">
      <c r="A146" s="54" t="s">
        <v>1250</v>
      </c>
      <c r="B146" s="55">
        <v>0</v>
      </c>
    </row>
    <row r="147" spans="1:2" s="1" customFormat="1" ht="14.25">
      <c r="A147" s="54" t="s">
        <v>1251</v>
      </c>
      <c r="B147" s="55">
        <v>0</v>
      </c>
    </row>
    <row r="148" spans="1:2" s="1" customFormat="1" ht="14.25">
      <c r="A148" s="54" t="s">
        <v>1252</v>
      </c>
      <c r="B148" s="55">
        <f>SUM(B149:B156)</f>
        <v>0</v>
      </c>
    </row>
    <row r="149" spans="1:2" s="1" customFormat="1" ht="14.25">
      <c r="A149" s="54" t="s">
        <v>1253</v>
      </c>
      <c r="B149" s="55">
        <v>0</v>
      </c>
    </row>
    <row r="150" spans="1:2" s="1" customFormat="1" ht="14.25">
      <c r="A150" s="54" t="s">
        <v>1254</v>
      </c>
      <c r="B150" s="55">
        <v>0</v>
      </c>
    </row>
    <row r="151" spans="1:2" s="1" customFormat="1" ht="14.25">
      <c r="A151" s="54" t="s">
        <v>1255</v>
      </c>
      <c r="B151" s="55">
        <v>0</v>
      </c>
    </row>
    <row r="152" spans="1:2" s="1" customFormat="1" ht="14.25">
      <c r="A152" s="54" t="s">
        <v>1256</v>
      </c>
      <c r="B152" s="55">
        <v>0</v>
      </c>
    </row>
    <row r="153" spans="1:2" s="1" customFormat="1" ht="14.25">
      <c r="A153" s="54" t="s">
        <v>1257</v>
      </c>
      <c r="B153" s="55">
        <v>0</v>
      </c>
    </row>
    <row r="154" spans="1:2" s="1" customFormat="1" ht="14.25">
      <c r="A154" s="54" t="s">
        <v>1258</v>
      </c>
      <c r="B154" s="55">
        <v>0</v>
      </c>
    </row>
    <row r="155" spans="1:2" s="1" customFormat="1" ht="14.25">
      <c r="A155" s="54" t="s">
        <v>1259</v>
      </c>
      <c r="B155" s="55">
        <v>0</v>
      </c>
    </row>
    <row r="156" spans="1:2" s="1" customFormat="1" ht="14.25">
      <c r="A156" s="54" t="s">
        <v>1260</v>
      </c>
      <c r="B156" s="55">
        <v>0</v>
      </c>
    </row>
    <row r="157" spans="1:2" s="1" customFormat="1" ht="14.25">
      <c r="A157" s="54" t="s">
        <v>1261</v>
      </c>
      <c r="B157" s="55">
        <f>SUM(B158:B163)</f>
        <v>0</v>
      </c>
    </row>
    <row r="158" spans="1:2" s="1" customFormat="1" ht="14.25">
      <c r="A158" s="54" t="s">
        <v>1262</v>
      </c>
      <c r="B158" s="55">
        <v>0</v>
      </c>
    </row>
    <row r="159" spans="1:2" s="1" customFormat="1" ht="14.25">
      <c r="A159" s="54" t="s">
        <v>1263</v>
      </c>
      <c r="B159" s="55">
        <v>0</v>
      </c>
    </row>
    <row r="160" spans="1:2" s="1" customFormat="1" ht="14.25">
      <c r="A160" s="54" t="s">
        <v>1264</v>
      </c>
      <c r="B160" s="55">
        <v>0</v>
      </c>
    </row>
    <row r="161" spans="1:2" s="1" customFormat="1" ht="14.25">
      <c r="A161" s="54" t="s">
        <v>1265</v>
      </c>
      <c r="B161" s="55">
        <v>0</v>
      </c>
    </row>
    <row r="162" spans="1:2" s="1" customFormat="1" ht="14.25">
      <c r="A162" s="54" t="s">
        <v>1266</v>
      </c>
      <c r="B162" s="55">
        <v>0</v>
      </c>
    </row>
    <row r="163" spans="1:2" s="1" customFormat="1" ht="14.25">
      <c r="A163" s="54" t="s">
        <v>1267</v>
      </c>
      <c r="B163" s="55">
        <v>0</v>
      </c>
    </row>
    <row r="164" spans="1:2" s="1" customFormat="1" ht="14.25">
      <c r="A164" s="54" t="s">
        <v>1268</v>
      </c>
      <c r="B164" s="55">
        <f>SUM(B165:B172)</f>
        <v>0</v>
      </c>
    </row>
    <row r="165" spans="1:2" s="1" customFormat="1" ht="14.25">
      <c r="A165" s="54" t="s">
        <v>1269</v>
      </c>
      <c r="B165" s="55">
        <v>0</v>
      </c>
    </row>
    <row r="166" spans="1:2" s="1" customFormat="1" ht="14.25">
      <c r="A166" s="54" t="s">
        <v>837</v>
      </c>
      <c r="B166" s="55">
        <v>0</v>
      </c>
    </row>
    <row r="167" spans="1:2" s="1" customFormat="1" ht="14.25">
      <c r="A167" s="54" t="s">
        <v>1270</v>
      </c>
      <c r="B167" s="55">
        <v>0</v>
      </c>
    </row>
    <row r="168" spans="1:2" s="1" customFormat="1" ht="14.25">
      <c r="A168" s="54" t="s">
        <v>1271</v>
      </c>
      <c r="B168" s="55">
        <v>0</v>
      </c>
    </row>
    <row r="169" spans="1:2" s="1" customFormat="1" ht="14.25">
      <c r="A169" s="54" t="s">
        <v>1272</v>
      </c>
      <c r="B169" s="55">
        <v>0</v>
      </c>
    </row>
    <row r="170" spans="1:2" s="1" customFormat="1" ht="14.25">
      <c r="A170" s="54" t="s">
        <v>1273</v>
      </c>
      <c r="B170" s="55">
        <v>0</v>
      </c>
    </row>
    <row r="171" spans="1:2" s="1" customFormat="1" ht="14.25">
      <c r="A171" s="54" t="s">
        <v>1274</v>
      </c>
      <c r="B171" s="55">
        <v>0</v>
      </c>
    </row>
    <row r="172" spans="1:2" s="1" customFormat="1" ht="14.25">
      <c r="A172" s="54" t="s">
        <v>1275</v>
      </c>
      <c r="B172" s="55">
        <v>0</v>
      </c>
    </row>
    <row r="173" spans="1:2" s="1" customFormat="1" ht="14.25">
      <c r="A173" s="54" t="s">
        <v>1276</v>
      </c>
      <c r="B173" s="55">
        <f>SUM(B174:B175)</f>
        <v>0</v>
      </c>
    </row>
    <row r="174" spans="1:2" s="1" customFormat="1" ht="14.25">
      <c r="A174" s="54" t="s">
        <v>809</v>
      </c>
      <c r="B174" s="55">
        <v>0</v>
      </c>
    </row>
    <row r="175" spans="1:2" s="1" customFormat="1" ht="14.25">
      <c r="A175" s="54" t="s">
        <v>1277</v>
      </c>
      <c r="B175" s="55">
        <v>0</v>
      </c>
    </row>
    <row r="176" spans="1:2" s="1" customFormat="1" ht="14.25">
      <c r="A176" s="54" t="s">
        <v>1278</v>
      </c>
      <c r="B176" s="55">
        <f>SUM(B177:B178)</f>
        <v>0</v>
      </c>
    </row>
    <row r="177" spans="1:2" s="1" customFormat="1" ht="14.25">
      <c r="A177" s="54" t="s">
        <v>809</v>
      </c>
      <c r="B177" s="55">
        <v>0</v>
      </c>
    </row>
    <row r="178" spans="1:2" s="1" customFormat="1" ht="14.25">
      <c r="A178" s="54" t="s">
        <v>1279</v>
      </c>
      <c r="B178" s="55">
        <v>0</v>
      </c>
    </row>
    <row r="179" spans="1:2" s="1" customFormat="1" ht="14.25">
      <c r="A179" s="54" t="s">
        <v>1280</v>
      </c>
      <c r="B179" s="55">
        <v>0</v>
      </c>
    </row>
    <row r="180" spans="1:2" s="1" customFormat="1" ht="14.25">
      <c r="A180" s="54" t="s">
        <v>1281</v>
      </c>
      <c r="B180" s="55">
        <f>SUM(B181:B183)</f>
        <v>0</v>
      </c>
    </row>
    <row r="181" spans="1:2" s="1" customFormat="1" ht="14.25">
      <c r="A181" s="54" t="s">
        <v>816</v>
      </c>
      <c r="B181" s="55">
        <v>0</v>
      </c>
    </row>
    <row r="182" spans="1:2" s="1" customFormat="1" ht="14.25">
      <c r="A182" s="54" t="s">
        <v>1250</v>
      </c>
      <c r="B182" s="55">
        <v>0</v>
      </c>
    </row>
    <row r="183" spans="1:2" s="1" customFormat="1" ht="14.25">
      <c r="A183" s="54" t="s">
        <v>1282</v>
      </c>
      <c r="B183" s="55">
        <v>0</v>
      </c>
    </row>
    <row r="184" spans="1:2" s="1" customFormat="1" ht="14.25">
      <c r="A184" s="54" t="s">
        <v>858</v>
      </c>
      <c r="B184" s="55">
        <f>B185</f>
        <v>0</v>
      </c>
    </row>
    <row r="185" spans="1:2" s="1" customFormat="1" ht="14.25">
      <c r="A185" s="54" t="s">
        <v>1283</v>
      </c>
      <c r="B185" s="55">
        <f>SUM(B186:B188)</f>
        <v>0</v>
      </c>
    </row>
    <row r="186" spans="1:2" s="1" customFormat="1" ht="14.25">
      <c r="A186" s="54" t="s">
        <v>1284</v>
      </c>
      <c r="B186" s="55">
        <v>0</v>
      </c>
    </row>
    <row r="187" spans="1:2" s="1" customFormat="1" ht="14.25">
      <c r="A187" s="54" t="s">
        <v>1285</v>
      </c>
      <c r="B187" s="55">
        <v>0</v>
      </c>
    </row>
    <row r="188" spans="1:2" s="1" customFormat="1" ht="14.25">
      <c r="A188" s="54" t="s">
        <v>1286</v>
      </c>
      <c r="B188" s="55">
        <v>0</v>
      </c>
    </row>
    <row r="189" spans="1:2" s="1" customFormat="1" ht="14.25">
      <c r="A189" s="54" t="s">
        <v>918</v>
      </c>
      <c r="B189" s="55">
        <f>SUM(B190:B191)</f>
        <v>0</v>
      </c>
    </row>
    <row r="190" spans="1:2" s="1" customFormat="1" ht="14.25">
      <c r="A190" s="54" t="s">
        <v>1287</v>
      </c>
      <c r="B190" s="55">
        <v>0</v>
      </c>
    </row>
    <row r="191" spans="1:2" s="1" customFormat="1" ht="14.25">
      <c r="A191" s="54" t="s">
        <v>1288</v>
      </c>
      <c r="B191" s="55">
        <v>0</v>
      </c>
    </row>
    <row r="192" spans="1:2" s="1" customFormat="1" ht="14.25">
      <c r="A192" s="54" t="s">
        <v>1096</v>
      </c>
      <c r="B192" s="55">
        <f>B193+B197+B206</f>
        <v>48166</v>
      </c>
    </row>
    <row r="193" spans="1:2" s="1" customFormat="1" ht="14.25">
      <c r="A193" s="54" t="s">
        <v>1289</v>
      </c>
      <c r="B193" s="55">
        <f>SUM(B194:B196)</f>
        <v>45200</v>
      </c>
    </row>
    <row r="194" spans="1:2" s="1" customFormat="1" ht="14.25">
      <c r="A194" s="54" t="s">
        <v>1290</v>
      </c>
      <c r="B194" s="55">
        <v>0</v>
      </c>
    </row>
    <row r="195" spans="1:2" s="1" customFormat="1" ht="14.25">
      <c r="A195" s="54" t="s">
        <v>1291</v>
      </c>
      <c r="B195" s="55">
        <v>45200</v>
      </c>
    </row>
    <row r="196" spans="1:2" s="1" customFormat="1" ht="14.25">
      <c r="A196" s="54" t="s">
        <v>1292</v>
      </c>
      <c r="B196" s="55">
        <v>0</v>
      </c>
    </row>
    <row r="197" spans="1:2" s="1" customFormat="1" ht="14.25">
      <c r="A197" s="54" t="s">
        <v>1293</v>
      </c>
      <c r="B197" s="55">
        <f>SUM(B198:B205)</f>
        <v>0</v>
      </c>
    </row>
    <row r="198" spans="1:2" s="1" customFormat="1" ht="14.25">
      <c r="A198" s="54" t="s">
        <v>1294</v>
      </c>
      <c r="B198" s="55">
        <v>0</v>
      </c>
    </row>
    <row r="199" spans="1:2" s="1" customFormat="1" ht="14.25">
      <c r="A199" s="54" t="s">
        <v>1295</v>
      </c>
      <c r="B199" s="55">
        <v>0</v>
      </c>
    </row>
    <row r="200" spans="1:2" s="1" customFormat="1" ht="14.25">
      <c r="A200" s="54" t="s">
        <v>1296</v>
      </c>
      <c r="B200" s="55">
        <v>0</v>
      </c>
    </row>
    <row r="201" spans="1:2" s="1" customFormat="1" ht="14.25">
      <c r="A201" s="54" t="s">
        <v>1297</v>
      </c>
      <c r="B201" s="55">
        <v>0</v>
      </c>
    </row>
    <row r="202" spans="1:2" s="1" customFormat="1" ht="14.25">
      <c r="A202" s="54" t="s">
        <v>1298</v>
      </c>
      <c r="B202" s="55">
        <v>0</v>
      </c>
    </row>
    <row r="203" spans="1:2" s="1" customFormat="1" ht="14.25">
      <c r="A203" s="54" t="s">
        <v>1299</v>
      </c>
      <c r="B203" s="55">
        <v>0</v>
      </c>
    </row>
    <row r="204" spans="1:2" s="1" customFormat="1" ht="14.25">
      <c r="A204" s="54" t="s">
        <v>1300</v>
      </c>
      <c r="B204" s="55">
        <v>0</v>
      </c>
    </row>
    <row r="205" spans="1:2" s="1" customFormat="1" ht="14.25">
      <c r="A205" s="54" t="s">
        <v>1301</v>
      </c>
      <c r="B205" s="55">
        <v>0</v>
      </c>
    </row>
    <row r="206" spans="1:2" s="1" customFormat="1" ht="14.25">
      <c r="A206" s="54" t="s">
        <v>1302</v>
      </c>
      <c r="B206" s="55">
        <f>SUM(B207:B217)</f>
        <v>2966</v>
      </c>
    </row>
    <row r="207" spans="1:2" s="1" customFormat="1" ht="14.25">
      <c r="A207" s="54" t="s">
        <v>1303</v>
      </c>
      <c r="B207" s="55">
        <v>0</v>
      </c>
    </row>
    <row r="208" spans="1:2" s="1" customFormat="1" ht="14.25">
      <c r="A208" s="54" t="s">
        <v>1304</v>
      </c>
      <c r="B208" s="55">
        <v>2419</v>
      </c>
    </row>
    <row r="209" spans="1:2" s="1" customFormat="1" ht="14.25">
      <c r="A209" s="54" t="s">
        <v>1305</v>
      </c>
      <c r="B209" s="55">
        <v>69</v>
      </c>
    </row>
    <row r="210" spans="1:2" s="1" customFormat="1" ht="14.25">
      <c r="A210" s="54" t="s">
        <v>1306</v>
      </c>
      <c r="B210" s="55">
        <v>60</v>
      </c>
    </row>
    <row r="211" spans="1:2" s="1" customFormat="1" ht="14.25">
      <c r="A211" s="54" t="s">
        <v>1307</v>
      </c>
      <c r="B211" s="55">
        <v>0</v>
      </c>
    </row>
    <row r="212" spans="1:2" s="1" customFormat="1" ht="14.25">
      <c r="A212" s="54" t="s">
        <v>1308</v>
      </c>
      <c r="B212" s="55">
        <v>131</v>
      </c>
    </row>
    <row r="213" spans="1:2" s="1" customFormat="1" ht="14.25">
      <c r="A213" s="54" t="s">
        <v>1309</v>
      </c>
      <c r="B213" s="55">
        <v>0</v>
      </c>
    </row>
    <row r="214" spans="1:2" s="1" customFormat="1" ht="14.25">
      <c r="A214" s="54" t="s">
        <v>1310</v>
      </c>
      <c r="B214" s="55">
        <v>0</v>
      </c>
    </row>
    <row r="215" spans="1:2" s="1" customFormat="1" ht="14.25">
      <c r="A215" s="54" t="s">
        <v>1311</v>
      </c>
      <c r="B215" s="55">
        <v>0</v>
      </c>
    </row>
    <row r="216" spans="1:2" s="1" customFormat="1" ht="14.25">
      <c r="A216" s="54" t="s">
        <v>1312</v>
      </c>
      <c r="B216" s="55">
        <v>287</v>
      </c>
    </row>
    <row r="217" spans="1:2" s="1" customFormat="1" ht="14.25">
      <c r="A217" s="54" t="s">
        <v>1313</v>
      </c>
      <c r="B217" s="55">
        <v>0</v>
      </c>
    </row>
    <row r="218" spans="1:2" s="1" customFormat="1" ht="14.25">
      <c r="A218" s="54" t="s">
        <v>1097</v>
      </c>
      <c r="B218" s="55">
        <f>B219</f>
        <v>6627</v>
      </c>
    </row>
    <row r="219" spans="1:2" s="1" customFormat="1" ht="14.25">
      <c r="A219" s="54" t="s">
        <v>1314</v>
      </c>
      <c r="B219" s="55">
        <f>SUM(B220:B235)</f>
        <v>6627</v>
      </c>
    </row>
    <row r="220" spans="1:2" s="1" customFormat="1" ht="14.25">
      <c r="A220" s="54" t="s">
        <v>1315</v>
      </c>
      <c r="B220" s="55">
        <v>0</v>
      </c>
    </row>
    <row r="221" spans="1:2" s="1" customFormat="1" ht="14.25">
      <c r="A221" s="54" t="s">
        <v>1316</v>
      </c>
      <c r="B221" s="55">
        <v>0</v>
      </c>
    </row>
    <row r="222" spans="1:2" s="1" customFormat="1" ht="14.25">
      <c r="A222" s="54" t="s">
        <v>1317</v>
      </c>
      <c r="B222" s="55">
        <v>0</v>
      </c>
    </row>
    <row r="223" spans="1:2" s="1" customFormat="1" ht="14.25">
      <c r="A223" s="54" t="s">
        <v>1318</v>
      </c>
      <c r="B223" s="55">
        <v>0</v>
      </c>
    </row>
    <row r="224" spans="1:2" s="1" customFormat="1" ht="14.25">
      <c r="A224" s="54" t="s">
        <v>1319</v>
      </c>
      <c r="B224" s="55">
        <v>0</v>
      </c>
    </row>
    <row r="225" spans="1:2" s="1" customFormat="1" ht="14.25">
      <c r="A225" s="54" t="s">
        <v>1320</v>
      </c>
      <c r="B225" s="55">
        <v>0</v>
      </c>
    </row>
    <row r="226" spans="1:2" s="1" customFormat="1" ht="14.25">
      <c r="A226" s="54" t="s">
        <v>1321</v>
      </c>
      <c r="B226" s="55">
        <v>0</v>
      </c>
    </row>
    <row r="227" spans="1:2" s="1" customFormat="1" ht="14.25">
      <c r="A227" s="54" t="s">
        <v>1322</v>
      </c>
      <c r="B227" s="55">
        <v>0</v>
      </c>
    </row>
    <row r="228" spans="1:2" s="1" customFormat="1" ht="14.25">
      <c r="A228" s="54" t="s">
        <v>1323</v>
      </c>
      <c r="B228" s="55">
        <v>0</v>
      </c>
    </row>
    <row r="229" spans="1:2" s="1" customFormat="1" ht="14.25">
      <c r="A229" s="54" t="s">
        <v>1324</v>
      </c>
      <c r="B229" s="55">
        <v>0</v>
      </c>
    </row>
    <row r="230" spans="1:2" s="1" customFormat="1" ht="14.25">
      <c r="A230" s="54" t="s">
        <v>1325</v>
      </c>
      <c r="B230" s="55">
        <v>0</v>
      </c>
    </row>
    <row r="231" spans="1:2" s="1" customFormat="1" ht="14.25">
      <c r="A231" s="54" t="s">
        <v>1326</v>
      </c>
      <c r="B231" s="55">
        <v>141</v>
      </c>
    </row>
    <row r="232" spans="1:2" s="1" customFormat="1" ht="14.25">
      <c r="A232" s="54" t="s">
        <v>1327</v>
      </c>
      <c r="B232" s="55">
        <v>0</v>
      </c>
    </row>
    <row r="233" spans="1:2" s="1" customFormat="1" ht="14.25">
      <c r="A233" s="54" t="s">
        <v>1328</v>
      </c>
      <c r="B233" s="55">
        <v>0</v>
      </c>
    </row>
    <row r="234" spans="1:2" s="1" customFormat="1" ht="14.25">
      <c r="A234" s="54" t="s">
        <v>1329</v>
      </c>
      <c r="B234" s="55">
        <v>146</v>
      </c>
    </row>
    <row r="235" spans="1:2" s="1" customFormat="1" ht="14.25">
      <c r="A235" s="54" t="s">
        <v>1330</v>
      </c>
      <c r="B235" s="55">
        <v>6340</v>
      </c>
    </row>
    <row r="236" spans="1:2" s="1" customFormat="1" ht="14.25">
      <c r="A236" s="54" t="s">
        <v>1105</v>
      </c>
      <c r="B236" s="55">
        <f>B237</f>
        <v>77</v>
      </c>
    </row>
    <row r="237" spans="1:2" s="1" customFormat="1" ht="14.25">
      <c r="A237" s="54" t="s">
        <v>1331</v>
      </c>
      <c r="B237" s="55">
        <f>SUM(B238:B253)</f>
        <v>77</v>
      </c>
    </row>
    <row r="238" spans="1:2" s="1" customFormat="1" ht="14.25">
      <c r="A238" s="54" t="s">
        <v>1332</v>
      </c>
      <c r="B238" s="55">
        <v>0</v>
      </c>
    </row>
    <row r="239" spans="1:2" s="1" customFormat="1" ht="14.25">
      <c r="A239" s="54" t="s">
        <v>1333</v>
      </c>
      <c r="B239" s="55">
        <v>0</v>
      </c>
    </row>
    <row r="240" spans="1:2" s="1" customFormat="1" ht="14.25">
      <c r="A240" s="54" t="s">
        <v>1334</v>
      </c>
      <c r="B240" s="55">
        <v>0</v>
      </c>
    </row>
    <row r="241" spans="1:2" s="1" customFormat="1" ht="14.25">
      <c r="A241" s="54" t="s">
        <v>1335</v>
      </c>
      <c r="B241" s="55">
        <v>0</v>
      </c>
    </row>
    <row r="242" spans="1:2" s="1" customFormat="1" ht="14.25">
      <c r="A242" s="54" t="s">
        <v>1336</v>
      </c>
      <c r="B242" s="55">
        <v>0</v>
      </c>
    </row>
    <row r="243" spans="1:2" s="1" customFormat="1" ht="14.25">
      <c r="A243" s="54" t="s">
        <v>1337</v>
      </c>
      <c r="B243" s="55">
        <v>0</v>
      </c>
    </row>
    <row r="244" spans="1:2" s="1" customFormat="1" ht="14.25">
      <c r="A244" s="54" t="s">
        <v>1338</v>
      </c>
      <c r="B244" s="55">
        <v>0</v>
      </c>
    </row>
    <row r="245" spans="1:2" s="1" customFormat="1" ht="14.25">
      <c r="A245" s="54" t="s">
        <v>1339</v>
      </c>
      <c r="B245" s="55">
        <v>0</v>
      </c>
    </row>
    <row r="246" spans="1:2" s="1" customFormat="1" ht="14.25">
      <c r="A246" s="54" t="s">
        <v>1340</v>
      </c>
      <c r="B246" s="55">
        <v>0</v>
      </c>
    </row>
    <row r="247" spans="1:2" s="1" customFormat="1" ht="14.25">
      <c r="A247" s="54" t="s">
        <v>1341</v>
      </c>
      <c r="B247" s="55">
        <v>0</v>
      </c>
    </row>
    <row r="248" spans="1:2" s="1" customFormat="1" ht="14.25">
      <c r="A248" s="54" t="s">
        <v>1342</v>
      </c>
      <c r="B248" s="55">
        <v>0</v>
      </c>
    </row>
    <row r="249" spans="1:2" s="1" customFormat="1" ht="14.25">
      <c r="A249" s="54" t="s">
        <v>1343</v>
      </c>
      <c r="B249" s="55">
        <v>0</v>
      </c>
    </row>
    <row r="250" spans="1:2" s="1" customFormat="1" ht="14.25">
      <c r="A250" s="54" t="s">
        <v>1344</v>
      </c>
      <c r="B250" s="55">
        <v>0</v>
      </c>
    </row>
    <row r="251" spans="1:2" s="1" customFormat="1" ht="14.25">
      <c r="A251" s="54" t="s">
        <v>1345</v>
      </c>
      <c r="B251" s="55">
        <v>0</v>
      </c>
    </row>
    <row r="252" spans="1:2" s="1" customFormat="1" ht="14.25">
      <c r="A252" s="54" t="s">
        <v>1346</v>
      </c>
      <c r="B252" s="55">
        <v>76</v>
      </c>
    </row>
    <row r="253" spans="1:2" s="1" customFormat="1" ht="14.25">
      <c r="A253" s="54" t="s">
        <v>1347</v>
      </c>
      <c r="B253" s="55">
        <v>1</v>
      </c>
    </row>
    <row r="254" spans="1:2" ht="14.25">
      <c r="A254" s="54" t="s">
        <v>1348</v>
      </c>
      <c r="B254" s="55">
        <f>B255+B268</f>
        <v>13600</v>
      </c>
    </row>
    <row r="255" spans="1:2" ht="14.25">
      <c r="A255" s="54" t="s">
        <v>1349</v>
      </c>
      <c r="B255" s="55">
        <f>SUM(B256:B267)</f>
        <v>11623</v>
      </c>
    </row>
    <row r="256" spans="1:2" ht="14.25">
      <c r="A256" s="54" t="s">
        <v>1350</v>
      </c>
      <c r="B256" s="55">
        <v>7300</v>
      </c>
    </row>
    <row r="257" spans="1:2" ht="14.25">
      <c r="A257" s="54" t="s">
        <v>1351</v>
      </c>
      <c r="B257" s="55">
        <v>0</v>
      </c>
    </row>
    <row r="258" spans="1:2" ht="14.25">
      <c r="A258" s="54" t="s">
        <v>1352</v>
      </c>
      <c r="B258" s="55">
        <v>0</v>
      </c>
    </row>
    <row r="259" spans="1:2" ht="14.25">
      <c r="A259" s="54" t="s">
        <v>1353</v>
      </c>
      <c r="B259" s="55">
        <v>0</v>
      </c>
    </row>
    <row r="260" spans="1:2" ht="14.25">
      <c r="A260" s="54" t="s">
        <v>1354</v>
      </c>
      <c r="B260" s="55">
        <v>0</v>
      </c>
    </row>
    <row r="261" spans="1:2" ht="14.25">
      <c r="A261" s="54" t="s">
        <v>1355</v>
      </c>
      <c r="B261" s="55">
        <v>0</v>
      </c>
    </row>
    <row r="262" spans="1:2" ht="14.25">
      <c r="A262" s="54" t="s">
        <v>1356</v>
      </c>
      <c r="B262" s="55">
        <v>2217</v>
      </c>
    </row>
    <row r="263" spans="1:2" ht="14.25">
      <c r="A263" s="54" t="s">
        <v>1357</v>
      </c>
      <c r="B263" s="55">
        <v>0</v>
      </c>
    </row>
    <row r="264" spans="1:2" ht="14.25">
      <c r="A264" s="54" t="s">
        <v>1358</v>
      </c>
      <c r="B264" s="55">
        <v>0</v>
      </c>
    </row>
    <row r="265" spans="1:2" ht="14.25">
      <c r="A265" s="54" t="s">
        <v>1359</v>
      </c>
      <c r="B265" s="55">
        <v>0</v>
      </c>
    </row>
    <row r="266" spans="1:2" ht="14.25">
      <c r="A266" s="54" t="s">
        <v>1360</v>
      </c>
      <c r="B266" s="55">
        <v>0</v>
      </c>
    </row>
    <row r="267" spans="1:2" ht="14.25">
      <c r="A267" s="54" t="s">
        <v>1361</v>
      </c>
      <c r="B267" s="55">
        <v>2106</v>
      </c>
    </row>
    <row r="268" spans="1:2" ht="14.25">
      <c r="A268" s="54" t="s">
        <v>1362</v>
      </c>
      <c r="B268" s="55">
        <f>SUM(B269:B274)</f>
        <v>1977</v>
      </c>
    </row>
    <row r="269" spans="1:2" ht="14.25">
      <c r="A269" s="54" t="s">
        <v>1363</v>
      </c>
      <c r="B269" s="55">
        <v>0</v>
      </c>
    </row>
    <row r="270" spans="1:2" ht="14.25">
      <c r="A270" s="54" t="s">
        <v>1364</v>
      </c>
      <c r="B270" s="55">
        <v>0</v>
      </c>
    </row>
    <row r="271" spans="1:2" ht="14.25">
      <c r="A271" s="54" t="s">
        <v>798</v>
      </c>
      <c r="B271" s="55">
        <v>0</v>
      </c>
    </row>
    <row r="272" spans="1:2" ht="14.25">
      <c r="A272" s="54" t="s">
        <v>1365</v>
      </c>
      <c r="B272" s="55">
        <v>0</v>
      </c>
    </row>
    <row r="273" spans="1:2" ht="14.25">
      <c r="A273" s="54" t="s">
        <v>1366</v>
      </c>
      <c r="B273" s="55">
        <v>0</v>
      </c>
    </row>
    <row r="274" spans="1:2" ht="14.25">
      <c r="A274" s="54" t="s">
        <v>1367</v>
      </c>
      <c r="B274" s="55">
        <v>1977</v>
      </c>
    </row>
    <row r="275" spans="1:2" ht="14.25">
      <c r="A275" s="6" t="s">
        <v>1368</v>
      </c>
      <c r="B275" s="58">
        <f>SUM(B276:B281)</f>
        <v>0</v>
      </c>
    </row>
    <row r="276" spans="1:2" ht="14.25">
      <c r="A276" s="6" t="s">
        <v>1369</v>
      </c>
      <c r="B276" s="58">
        <v>0</v>
      </c>
    </row>
    <row r="277" spans="1:2" ht="14.25">
      <c r="A277" s="6" t="s">
        <v>1370</v>
      </c>
      <c r="B277" s="58">
        <v>0</v>
      </c>
    </row>
    <row r="278" spans="1:2" ht="14.25">
      <c r="A278" s="6" t="s">
        <v>1371</v>
      </c>
      <c r="B278" s="58">
        <v>0</v>
      </c>
    </row>
    <row r="279" spans="1:2" ht="14.25">
      <c r="A279" s="6" t="s">
        <v>1372</v>
      </c>
      <c r="B279" s="58">
        <v>0</v>
      </c>
    </row>
    <row r="280" spans="1:2" ht="14.25">
      <c r="A280" s="6" t="s">
        <v>1373</v>
      </c>
      <c r="B280" s="58">
        <v>0</v>
      </c>
    </row>
    <row r="281" spans="1:2" ht="14.25">
      <c r="A281" s="6" t="s">
        <v>1374</v>
      </c>
      <c r="B281" s="58">
        <v>0</v>
      </c>
    </row>
    <row r="282" spans="1:2" ht="14.25">
      <c r="A282" s="6" t="s">
        <v>1121</v>
      </c>
      <c r="B282" s="58">
        <v>0</v>
      </c>
    </row>
    <row r="283" spans="1:2" ht="14.25">
      <c r="A283" s="6" t="s">
        <v>1375</v>
      </c>
      <c r="B283" s="58">
        <f>B284+B285</f>
        <v>17920</v>
      </c>
    </row>
    <row r="284" spans="1:2" ht="14.25">
      <c r="A284" s="6" t="s">
        <v>1376</v>
      </c>
      <c r="B284" s="58">
        <v>4300</v>
      </c>
    </row>
    <row r="285" spans="1:2" ht="14.25">
      <c r="A285" s="6" t="s">
        <v>1125</v>
      </c>
      <c r="B285" s="58">
        <v>13620</v>
      </c>
    </row>
    <row r="286" spans="1:2" ht="14.25">
      <c r="A286" s="6" t="s">
        <v>1377</v>
      </c>
      <c r="B286" s="58">
        <v>391</v>
      </c>
    </row>
    <row r="287" spans="1:2" ht="14.25">
      <c r="A287" s="6" t="s">
        <v>1378</v>
      </c>
      <c r="B287" s="58">
        <f>SUM(B5,B275,B282,B283,B286)</f>
        <v>177647</v>
      </c>
    </row>
    <row r="288" spans="1:2" ht="14.25">
      <c r="A288" s="6" t="s">
        <v>1379</v>
      </c>
      <c r="B288" s="58">
        <f>B287-B285</f>
        <v>164027</v>
      </c>
    </row>
  </sheetData>
  <sheetProtection/>
  <mergeCells count="1">
    <mergeCell ref="A2:B2"/>
  </mergeCells>
  <printOptions horizontalCentered="1"/>
  <pageMargins left="0.7480314960629921" right="0.7480314960629921" top="0.9842519685039371" bottom="0.9842519685039371" header="0.5118110236220472" footer="0.5118110236220472"/>
  <pageSetup orientation="portrait" paperSize="9"/>
</worksheet>
</file>

<file path=xl/worksheets/sheet6.xml><?xml version="1.0" encoding="utf-8"?>
<worksheet xmlns="http://schemas.openxmlformats.org/spreadsheetml/2006/main" xmlns:r="http://schemas.openxmlformats.org/officeDocument/2006/relationships">
  <dimension ref="A1:C27"/>
  <sheetViews>
    <sheetView zoomScalePageLayoutView="0" workbookViewId="0" topLeftCell="A19">
      <selection activeCell="C5" sqref="C5"/>
    </sheetView>
  </sheetViews>
  <sheetFormatPr defaultColWidth="9.00390625" defaultRowHeight="14.25"/>
  <cols>
    <col min="1" max="1" width="52.125" style="0" customWidth="1"/>
    <col min="2" max="3" width="12.75390625" style="2" customWidth="1"/>
  </cols>
  <sheetData>
    <row r="1" ht="18" customHeight="1">
      <c r="A1" s="3" t="s">
        <v>1380</v>
      </c>
    </row>
    <row r="2" spans="1:3" ht="36.75" customHeight="1">
      <c r="A2" s="77" t="s">
        <v>1381</v>
      </c>
      <c r="B2" s="77"/>
      <c r="C2" s="77"/>
    </row>
    <row r="3" spans="2:3" s="1" customFormat="1" ht="21" customHeight="1">
      <c r="B3" s="79" t="s">
        <v>8</v>
      </c>
      <c r="C3" s="79"/>
    </row>
    <row r="4" spans="1:3" s="1" customFormat="1" ht="21.75" customHeight="1">
      <c r="A4" s="5" t="s">
        <v>9</v>
      </c>
      <c r="B4" s="5" t="s">
        <v>1382</v>
      </c>
      <c r="C4" s="5" t="s">
        <v>1383</v>
      </c>
    </row>
    <row r="5" spans="1:3" s="1" customFormat="1" ht="21" customHeight="1">
      <c r="A5" s="6" t="s">
        <v>1384</v>
      </c>
      <c r="B5" s="5">
        <f>SUM(B6:B12)</f>
        <v>35</v>
      </c>
      <c r="C5" s="5">
        <f>SUM(C6:C12)</f>
        <v>140</v>
      </c>
    </row>
    <row r="6" spans="1:3" s="1" customFormat="1" ht="21" customHeight="1">
      <c r="A6" s="6" t="s">
        <v>1385</v>
      </c>
      <c r="B6" s="5">
        <v>0</v>
      </c>
      <c r="C6" s="5">
        <v>0</v>
      </c>
    </row>
    <row r="7" spans="1:3" s="1" customFormat="1" ht="21" customHeight="1">
      <c r="A7" s="6" t="s">
        <v>1386</v>
      </c>
      <c r="B7" s="5">
        <v>0</v>
      </c>
      <c r="C7" s="5">
        <v>0</v>
      </c>
    </row>
    <row r="8" spans="1:3" s="1" customFormat="1" ht="21" customHeight="1">
      <c r="A8" s="6" t="s">
        <v>1387</v>
      </c>
      <c r="B8" s="5">
        <v>0</v>
      </c>
      <c r="C8" s="5">
        <v>0</v>
      </c>
    </row>
    <row r="9" spans="1:3" s="1" customFormat="1" ht="21" customHeight="1">
      <c r="A9" s="6" t="s">
        <v>1388</v>
      </c>
      <c r="B9" s="5">
        <v>0</v>
      </c>
      <c r="C9" s="5">
        <v>0</v>
      </c>
    </row>
    <row r="10" spans="1:3" s="1" customFormat="1" ht="21" customHeight="1">
      <c r="A10" s="6" t="s">
        <v>1389</v>
      </c>
      <c r="B10" s="5">
        <v>0</v>
      </c>
      <c r="C10" s="5">
        <v>0</v>
      </c>
    </row>
    <row r="11" spans="1:3" s="1" customFormat="1" ht="21" customHeight="1">
      <c r="A11" s="6" t="s">
        <v>1390</v>
      </c>
      <c r="B11" s="5">
        <v>0</v>
      </c>
      <c r="C11" s="5">
        <v>0</v>
      </c>
    </row>
    <row r="12" spans="1:3" s="1" customFormat="1" ht="21" customHeight="1">
      <c r="A12" s="6" t="s">
        <v>1391</v>
      </c>
      <c r="B12" s="5">
        <v>35</v>
      </c>
      <c r="C12" s="5">
        <v>140</v>
      </c>
    </row>
    <row r="13" spans="1:3" s="1" customFormat="1" ht="21" customHeight="1">
      <c r="A13" s="6" t="s">
        <v>1392</v>
      </c>
      <c r="B13" s="5">
        <f>SUM(B14:B16)</f>
        <v>65</v>
      </c>
      <c r="C13" s="5">
        <f>SUM(C14:C16)</f>
        <v>0</v>
      </c>
    </row>
    <row r="14" spans="1:3" s="1" customFormat="1" ht="21" customHeight="1">
      <c r="A14" s="6" t="s">
        <v>1393</v>
      </c>
      <c r="B14" s="5">
        <v>0</v>
      </c>
      <c r="C14" s="5">
        <v>0</v>
      </c>
    </row>
    <row r="15" spans="1:3" s="1" customFormat="1" ht="21" customHeight="1">
      <c r="A15" s="6" t="s">
        <v>1394</v>
      </c>
      <c r="B15" s="5">
        <v>65</v>
      </c>
      <c r="C15" s="5">
        <v>0</v>
      </c>
    </row>
    <row r="16" spans="1:3" s="1" customFormat="1" ht="21" customHeight="1">
      <c r="A16" s="6" t="s">
        <v>1395</v>
      </c>
      <c r="B16" s="5">
        <v>0</v>
      </c>
      <c r="C16" s="5">
        <v>0</v>
      </c>
    </row>
    <row r="17" spans="1:3" s="1" customFormat="1" ht="21" customHeight="1">
      <c r="A17" s="6" t="s">
        <v>1396</v>
      </c>
      <c r="B17" s="5">
        <f>SUM(B18:B20)</f>
        <v>0</v>
      </c>
      <c r="C17" s="5">
        <f>SUM(C18:C20)</f>
        <v>0</v>
      </c>
    </row>
    <row r="18" spans="1:3" s="1" customFormat="1" ht="21" customHeight="1">
      <c r="A18" s="6" t="s">
        <v>1397</v>
      </c>
      <c r="B18" s="5">
        <v>0</v>
      </c>
      <c r="C18" s="5">
        <v>0</v>
      </c>
    </row>
    <row r="19" spans="1:3" s="1" customFormat="1" ht="21" customHeight="1">
      <c r="A19" s="6" t="s">
        <v>1398</v>
      </c>
      <c r="B19" s="5">
        <v>0</v>
      </c>
      <c r="C19" s="5">
        <v>0</v>
      </c>
    </row>
    <row r="20" spans="1:3" s="1" customFormat="1" ht="21" customHeight="1">
      <c r="A20" s="6" t="s">
        <v>1399</v>
      </c>
      <c r="B20" s="5">
        <v>0</v>
      </c>
      <c r="C20" s="5">
        <v>0</v>
      </c>
    </row>
    <row r="21" spans="1:3" s="1" customFormat="1" ht="21" customHeight="1">
      <c r="A21" s="6" t="s">
        <v>1400</v>
      </c>
      <c r="B21" s="5">
        <f>SUM(B22:B24)</f>
        <v>0</v>
      </c>
      <c r="C21" s="5">
        <f>SUM(C22:C24)</f>
        <v>0</v>
      </c>
    </row>
    <row r="22" spans="1:3" s="1" customFormat="1" ht="21" customHeight="1">
      <c r="A22" s="6" t="s">
        <v>1401</v>
      </c>
      <c r="B22" s="5">
        <v>0</v>
      </c>
      <c r="C22" s="5">
        <v>0</v>
      </c>
    </row>
    <row r="23" spans="1:3" s="1" customFormat="1" ht="21" customHeight="1">
      <c r="A23" s="6" t="s">
        <v>1402</v>
      </c>
      <c r="B23" s="5">
        <v>0</v>
      </c>
      <c r="C23" s="5">
        <v>0</v>
      </c>
    </row>
    <row r="24" spans="1:3" s="1" customFormat="1" ht="21" customHeight="1">
      <c r="A24" s="6" t="s">
        <v>1403</v>
      </c>
      <c r="B24" s="5">
        <v>0</v>
      </c>
      <c r="C24" s="5">
        <v>0</v>
      </c>
    </row>
    <row r="25" spans="1:3" s="1" customFormat="1" ht="32.25" customHeight="1">
      <c r="A25" s="6" t="s">
        <v>1404</v>
      </c>
      <c r="B25" s="5">
        <v>0</v>
      </c>
      <c r="C25" s="5">
        <v>0</v>
      </c>
    </row>
    <row r="26" spans="1:3" s="1" customFormat="1" ht="32.25" customHeight="1">
      <c r="A26" s="6" t="s">
        <v>1405</v>
      </c>
      <c r="B26" s="5">
        <v>0</v>
      </c>
      <c r="C26" s="5">
        <v>0</v>
      </c>
    </row>
    <row r="27" spans="1:3" s="1" customFormat="1" ht="27" customHeight="1">
      <c r="A27" s="5" t="s">
        <v>1406</v>
      </c>
      <c r="B27" s="5">
        <f>SUM(B5,B13,B17,B21,B25,B26)</f>
        <v>100</v>
      </c>
      <c r="C27" s="5">
        <f>SUM(C5,C13,C17,C21,C25,C26)</f>
        <v>140</v>
      </c>
    </row>
  </sheetData>
  <sheetProtection/>
  <mergeCells count="2">
    <mergeCell ref="A2:C2"/>
    <mergeCell ref="B3:C3"/>
  </mergeCells>
  <printOptions horizontalCentered="1"/>
  <pageMargins left="0.7480314960629921" right="0.7480314960629921" top="0.9842519685039371" bottom="0.9842519685039371" header="0.5118110236220472" footer="0.5118110236220472"/>
  <pageSetup fitToHeight="0"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zoomScalePageLayoutView="0" workbookViewId="0" topLeftCell="A1">
      <selection activeCell="C5" sqref="C5"/>
    </sheetView>
  </sheetViews>
  <sheetFormatPr defaultColWidth="9.00390625" defaultRowHeight="14.25"/>
  <cols>
    <col min="1" max="1" width="47.50390625" style="0" customWidth="1"/>
    <col min="2" max="2" width="15.875" style="2" customWidth="1"/>
    <col min="3" max="3" width="16.50390625" style="2" customWidth="1"/>
  </cols>
  <sheetData>
    <row r="1" ht="16.5" customHeight="1">
      <c r="A1" s="3" t="s">
        <v>1407</v>
      </c>
    </row>
    <row r="2" spans="1:3" ht="36.75" customHeight="1">
      <c r="A2" s="77" t="s">
        <v>1408</v>
      </c>
      <c r="B2" s="77"/>
      <c r="C2" s="77"/>
    </row>
    <row r="3" spans="2:3" s="1" customFormat="1" ht="25.5" customHeight="1">
      <c r="B3" s="79" t="s">
        <v>8</v>
      </c>
      <c r="C3" s="79"/>
    </row>
    <row r="4" spans="1:3" s="1" customFormat="1" ht="21.75" customHeight="1">
      <c r="A4" s="5" t="s">
        <v>1409</v>
      </c>
      <c r="B4" s="5" t="s">
        <v>1382</v>
      </c>
      <c r="C4" s="5" t="s">
        <v>1383</v>
      </c>
    </row>
    <row r="5" spans="1:3" s="1" customFormat="1" ht="25.5" customHeight="1">
      <c r="A5" s="6" t="s">
        <v>1410</v>
      </c>
      <c r="B5" s="5">
        <f>SUM(B6:B9)</f>
        <v>0</v>
      </c>
      <c r="C5" s="5">
        <f>SUM(C6:C9)</f>
        <v>0</v>
      </c>
    </row>
    <row r="6" spans="1:3" s="1" customFormat="1" ht="25.5" customHeight="1">
      <c r="A6" s="6" t="s">
        <v>1411</v>
      </c>
      <c r="B6" s="5">
        <v>0</v>
      </c>
      <c r="C6" s="5">
        <v>0</v>
      </c>
    </row>
    <row r="7" spans="1:3" s="1" customFormat="1" ht="25.5" customHeight="1">
      <c r="A7" s="6" t="s">
        <v>1412</v>
      </c>
      <c r="B7" s="5">
        <v>0</v>
      </c>
      <c r="C7" s="5">
        <v>0</v>
      </c>
    </row>
    <row r="8" spans="1:3" s="1" customFormat="1" ht="25.5" customHeight="1">
      <c r="A8" s="6" t="s">
        <v>1413</v>
      </c>
      <c r="B8" s="5">
        <v>0</v>
      </c>
      <c r="C8" s="5">
        <v>0</v>
      </c>
    </row>
    <row r="9" spans="1:3" s="1" customFormat="1" ht="25.5" customHeight="1">
      <c r="A9" s="6" t="s">
        <v>1414</v>
      </c>
      <c r="B9" s="5">
        <v>0</v>
      </c>
      <c r="C9" s="5">
        <v>0</v>
      </c>
    </row>
    <row r="10" spans="1:3" s="1" customFormat="1" ht="25.5" customHeight="1">
      <c r="A10" s="6" t="s">
        <v>1415</v>
      </c>
      <c r="B10" s="5">
        <v>0</v>
      </c>
      <c r="C10" s="5">
        <v>0</v>
      </c>
    </row>
    <row r="11" spans="1:3" s="1" customFormat="1" ht="25.5" customHeight="1">
      <c r="A11" s="6" t="s">
        <v>1416</v>
      </c>
      <c r="B11" s="5">
        <v>0</v>
      </c>
      <c r="C11" s="5">
        <v>0</v>
      </c>
    </row>
    <row r="12" spans="1:3" s="1" customFormat="1" ht="25.5" customHeight="1">
      <c r="A12" s="6" t="s">
        <v>1417</v>
      </c>
      <c r="B12" s="5">
        <v>0</v>
      </c>
      <c r="C12" s="5">
        <v>0</v>
      </c>
    </row>
    <row r="13" spans="1:3" s="1" customFormat="1" ht="25.5" customHeight="1">
      <c r="A13" s="6" t="s">
        <v>1418</v>
      </c>
      <c r="B13" s="5">
        <v>0</v>
      </c>
      <c r="C13" s="5">
        <v>0</v>
      </c>
    </row>
    <row r="14" spans="1:3" s="1" customFormat="1" ht="25.5" customHeight="1">
      <c r="A14" s="6" t="s">
        <v>1419</v>
      </c>
      <c r="B14" s="5">
        <v>0</v>
      </c>
      <c r="C14" s="5">
        <v>0</v>
      </c>
    </row>
    <row r="15" spans="1:3" s="1" customFormat="1" ht="25.5" customHeight="1">
      <c r="A15" s="6" t="s">
        <v>1420</v>
      </c>
      <c r="B15" s="5">
        <v>0</v>
      </c>
      <c r="C15" s="5">
        <v>0</v>
      </c>
    </row>
    <row r="16" spans="1:3" s="1" customFormat="1" ht="25.5" customHeight="1">
      <c r="A16" s="6" t="s">
        <v>1421</v>
      </c>
      <c r="B16" s="5">
        <v>75</v>
      </c>
      <c r="C16" s="5">
        <v>114</v>
      </c>
    </row>
    <row r="17" spans="1:3" s="1" customFormat="1" ht="25.5" customHeight="1">
      <c r="A17" s="6" t="s">
        <v>1422</v>
      </c>
      <c r="B17" s="5">
        <v>0</v>
      </c>
      <c r="C17" s="5">
        <v>0</v>
      </c>
    </row>
    <row r="18" spans="1:3" s="1" customFormat="1" ht="25.5" customHeight="1">
      <c r="A18" s="6" t="s">
        <v>1423</v>
      </c>
      <c r="B18" s="5">
        <v>0</v>
      </c>
      <c r="C18" s="5">
        <v>0</v>
      </c>
    </row>
    <row r="19" spans="1:3" s="1" customFormat="1" ht="25.5" customHeight="1">
      <c r="A19" s="6" t="s">
        <v>1424</v>
      </c>
      <c r="B19" s="5">
        <v>0</v>
      </c>
      <c r="C19" s="5">
        <v>0</v>
      </c>
    </row>
    <row r="20" spans="1:3" s="1" customFormat="1" ht="25.5" customHeight="1">
      <c r="A20" s="6" t="s">
        <v>1425</v>
      </c>
      <c r="B20" s="5">
        <v>25</v>
      </c>
      <c r="C20" s="5">
        <v>26</v>
      </c>
    </row>
    <row r="21" spans="1:3" s="1" customFormat="1" ht="33.75" customHeight="1">
      <c r="A21" s="5" t="s">
        <v>1426</v>
      </c>
      <c r="B21" s="5">
        <f>SUM(B5,B10:B20)</f>
        <v>100</v>
      </c>
      <c r="C21" s="5">
        <f>SUM(C5,C10:C20)</f>
        <v>140</v>
      </c>
    </row>
  </sheetData>
  <sheetProtection/>
  <mergeCells count="2">
    <mergeCell ref="A2:C2"/>
    <mergeCell ref="B3:C3"/>
  </mergeCells>
  <printOptions horizontalCentered="1"/>
  <pageMargins left="0.7480314960629921" right="0.7480314960629921" top="0.9842519685039371" bottom="0.9842519685039371" header="0.5118110236220472" footer="0.5118110236220472"/>
  <pageSetup fitToHeight="0"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3">
      <selection activeCell="C5" sqref="C5"/>
    </sheetView>
  </sheetViews>
  <sheetFormatPr defaultColWidth="9.00390625" defaultRowHeight="21.75" customHeight="1"/>
  <cols>
    <col min="1" max="1" width="42.25390625" style="0" customWidth="1"/>
    <col min="2" max="3" width="19.25390625" style="2" customWidth="1"/>
  </cols>
  <sheetData>
    <row r="1" ht="21.75" customHeight="1">
      <c r="A1" s="3" t="s">
        <v>1427</v>
      </c>
    </row>
    <row r="2" spans="1:3" ht="30" customHeight="1">
      <c r="A2" s="77" t="s">
        <v>1428</v>
      </c>
      <c r="B2" s="77"/>
      <c r="C2" s="77"/>
    </row>
    <row r="3" spans="2:3" s="1" customFormat="1" ht="15.75" customHeight="1">
      <c r="B3" s="4"/>
      <c r="C3" s="4" t="s">
        <v>8</v>
      </c>
    </row>
    <row r="4" spans="1:3" s="1" customFormat="1" ht="24" customHeight="1">
      <c r="A4" s="5" t="s">
        <v>9</v>
      </c>
      <c r="B4" s="5" t="s">
        <v>1382</v>
      </c>
      <c r="C4" s="5" t="s">
        <v>1383</v>
      </c>
    </row>
    <row r="5" spans="1:3" s="1" customFormat="1" ht="27" customHeight="1">
      <c r="A5" s="6" t="s">
        <v>1429</v>
      </c>
      <c r="B5" s="5">
        <v>2035</v>
      </c>
      <c r="C5" s="5">
        <v>3684</v>
      </c>
    </row>
    <row r="6" spans="1:3" s="1" customFormat="1" ht="27" customHeight="1">
      <c r="A6" s="6" t="s">
        <v>1430</v>
      </c>
      <c r="B6" s="5">
        <v>0</v>
      </c>
      <c r="C6" s="5">
        <v>0</v>
      </c>
    </row>
    <row r="7" spans="1:3" s="1" customFormat="1" ht="27" customHeight="1">
      <c r="A7" s="6" t="s">
        <v>1431</v>
      </c>
      <c r="B7" s="5">
        <v>40</v>
      </c>
      <c r="C7" s="5">
        <v>181</v>
      </c>
    </row>
    <row r="8" spans="1:3" s="1" customFormat="1" ht="27" customHeight="1">
      <c r="A8" s="6" t="s">
        <v>1432</v>
      </c>
      <c r="B8" s="5">
        <v>11405</v>
      </c>
      <c r="C8" s="5">
        <v>11247</v>
      </c>
    </row>
    <row r="9" spans="1:3" s="1" customFormat="1" ht="27" customHeight="1">
      <c r="A9" s="6" t="s">
        <v>1433</v>
      </c>
      <c r="B9" s="5">
        <v>10640</v>
      </c>
      <c r="C9" s="5">
        <v>10451</v>
      </c>
    </row>
    <row r="10" spans="1:3" s="1" customFormat="1" ht="27" customHeight="1">
      <c r="A10" s="6" t="s">
        <v>1434</v>
      </c>
      <c r="B10" s="5">
        <v>478</v>
      </c>
      <c r="C10" s="5">
        <v>463</v>
      </c>
    </row>
    <row r="11" spans="1:3" s="1" customFormat="1" ht="27" customHeight="1">
      <c r="A11" s="6" t="s">
        <v>1435</v>
      </c>
      <c r="B11" s="5">
        <v>57</v>
      </c>
      <c r="C11" s="5">
        <v>102</v>
      </c>
    </row>
    <row r="12" spans="1:3" s="1" customFormat="1" ht="27" customHeight="1">
      <c r="A12" s="6" t="s">
        <v>1436</v>
      </c>
      <c r="B12" s="5">
        <v>120</v>
      </c>
      <c r="C12" s="5">
        <v>112</v>
      </c>
    </row>
    <row r="13" spans="1:3" s="1" customFormat="1" ht="27" customHeight="1">
      <c r="A13" s="6" t="s">
        <v>1437</v>
      </c>
      <c r="B13" s="5">
        <v>17</v>
      </c>
      <c r="C13" s="5">
        <v>16</v>
      </c>
    </row>
    <row r="14" spans="1:3" s="1" customFormat="1" ht="27" customHeight="1">
      <c r="A14" s="6" t="s">
        <v>1438</v>
      </c>
      <c r="B14" s="5">
        <f>SUM(B5,B6,B7,B8,B11,B12,B13)</f>
        <v>13674</v>
      </c>
      <c r="C14" s="5">
        <f>SUM(C5,C6,C7,C8,C11,C12,C13)</f>
        <v>15342</v>
      </c>
    </row>
    <row r="15" spans="1:3" s="1" customFormat="1" ht="27" customHeight="1">
      <c r="A15" s="6" t="s">
        <v>1439</v>
      </c>
      <c r="B15" s="5">
        <v>0</v>
      </c>
      <c r="C15" s="5">
        <v>0</v>
      </c>
    </row>
    <row r="16" spans="1:3" s="1" customFormat="1" ht="27" customHeight="1">
      <c r="A16" s="6" t="s">
        <v>1440</v>
      </c>
      <c r="B16" s="5">
        <v>0</v>
      </c>
      <c r="C16" s="5">
        <v>0</v>
      </c>
    </row>
    <row r="17" spans="1:3" s="1" customFormat="1" ht="27" customHeight="1">
      <c r="A17" s="6" t="s">
        <v>1441</v>
      </c>
      <c r="B17" s="5">
        <f>SUM(B14,B15,B16)</f>
        <v>13674</v>
      </c>
      <c r="C17" s="5">
        <f>SUM(C14,C15,C16)</f>
        <v>15342</v>
      </c>
    </row>
    <row r="18" spans="1:3" s="1" customFormat="1" ht="27" customHeight="1">
      <c r="A18" s="6" t="s">
        <v>1442</v>
      </c>
      <c r="B18" s="5">
        <v>21020</v>
      </c>
      <c r="C18" s="5">
        <v>20149</v>
      </c>
    </row>
    <row r="19" spans="1:3" s="1" customFormat="1" ht="27" customHeight="1">
      <c r="A19" s="5" t="s">
        <v>1443</v>
      </c>
      <c r="B19" s="5">
        <f>SUM(B17:B18)</f>
        <v>34694</v>
      </c>
      <c r="C19" s="5">
        <f>SUM(C17:C18)</f>
        <v>35491</v>
      </c>
    </row>
  </sheetData>
  <sheetProtection/>
  <mergeCells count="1">
    <mergeCell ref="A2:C2"/>
  </mergeCells>
  <printOptions horizontalCentered="1"/>
  <pageMargins left="0.7480314960629921" right="0.7480314960629921" top="0.9842519685039371" bottom="0.9842519685039371" header="0.5118110236220472" footer="0.5118110236220472"/>
  <pageSetup orientation="portrait" paperSize="9"/>
</worksheet>
</file>

<file path=xl/worksheets/sheet9.xml><?xml version="1.0" encoding="utf-8"?>
<worksheet xmlns="http://schemas.openxmlformats.org/spreadsheetml/2006/main" xmlns:r="http://schemas.openxmlformats.org/officeDocument/2006/relationships">
  <dimension ref="A1:C15"/>
  <sheetViews>
    <sheetView zoomScalePageLayoutView="0" workbookViewId="0" topLeftCell="A1">
      <selection activeCell="C5" sqref="C5"/>
    </sheetView>
  </sheetViews>
  <sheetFormatPr defaultColWidth="9.00390625" defaultRowHeight="21.75" customHeight="1"/>
  <cols>
    <col min="1" max="1" width="38.625" style="0" customWidth="1"/>
    <col min="2" max="2" width="18.375" style="0" customWidth="1"/>
    <col min="3" max="3" width="19.625" style="0" customWidth="1"/>
  </cols>
  <sheetData>
    <row r="1" ht="21.75" customHeight="1">
      <c r="A1" s="3" t="s">
        <v>1444</v>
      </c>
    </row>
    <row r="2" spans="1:3" ht="30.75" customHeight="1">
      <c r="A2" s="77" t="s">
        <v>1445</v>
      </c>
      <c r="B2" s="77"/>
      <c r="C2" s="77"/>
    </row>
    <row r="3" spans="2:3" s="1" customFormat="1" ht="21.75" customHeight="1">
      <c r="B3" s="79" t="s">
        <v>8</v>
      </c>
      <c r="C3" s="79"/>
    </row>
    <row r="4" spans="1:3" s="1" customFormat="1" ht="24" customHeight="1">
      <c r="A4" s="5" t="s">
        <v>69</v>
      </c>
      <c r="B4" s="5" t="s">
        <v>1382</v>
      </c>
      <c r="C4" s="5" t="s">
        <v>1383</v>
      </c>
    </row>
    <row r="5" spans="1:3" s="1" customFormat="1" ht="27" customHeight="1">
      <c r="A5" s="6" t="s">
        <v>1446</v>
      </c>
      <c r="B5" s="5">
        <v>10622</v>
      </c>
      <c r="C5" s="5">
        <v>10210</v>
      </c>
    </row>
    <row r="6" spans="1:3" s="1" customFormat="1" ht="27" customHeight="1">
      <c r="A6" s="6" t="s">
        <v>1447</v>
      </c>
      <c r="B6" s="5">
        <v>1793</v>
      </c>
      <c r="C6" s="5">
        <v>1335</v>
      </c>
    </row>
    <row r="7" spans="1:3" s="1" customFormat="1" ht="27" customHeight="1">
      <c r="A7" s="6" t="s">
        <v>1448</v>
      </c>
      <c r="B7" s="5">
        <v>287</v>
      </c>
      <c r="C7" s="5">
        <v>333</v>
      </c>
    </row>
    <row r="8" spans="1:3" s="1" customFormat="1" ht="27" customHeight="1">
      <c r="A8" s="6" t="s">
        <v>1449</v>
      </c>
      <c r="B8" s="5">
        <v>0</v>
      </c>
      <c r="C8" s="5">
        <v>0</v>
      </c>
    </row>
    <row r="9" spans="1:3" s="1" customFormat="1" ht="27" customHeight="1">
      <c r="A9" s="6" t="s">
        <v>1450</v>
      </c>
      <c r="B9" s="5">
        <v>2</v>
      </c>
      <c r="C9" s="5">
        <v>2</v>
      </c>
    </row>
    <row r="10" spans="1:3" s="1" customFormat="1" ht="27" customHeight="1">
      <c r="A10" s="6" t="s">
        <v>1451</v>
      </c>
      <c r="B10" s="5">
        <f>SUM(B5:B9)</f>
        <v>12704</v>
      </c>
      <c r="C10" s="5">
        <f>SUM(C5:C9)</f>
        <v>11880</v>
      </c>
    </row>
    <row r="11" spans="1:3" s="1" customFormat="1" ht="27" customHeight="1">
      <c r="A11" s="6" t="s">
        <v>1452</v>
      </c>
      <c r="B11" s="5">
        <v>0</v>
      </c>
      <c r="C11" s="5">
        <v>0</v>
      </c>
    </row>
    <row r="12" spans="1:3" s="1" customFormat="1" ht="27" customHeight="1">
      <c r="A12" s="6" t="s">
        <v>1453</v>
      </c>
      <c r="B12" s="5">
        <v>0</v>
      </c>
      <c r="C12" s="5">
        <v>0</v>
      </c>
    </row>
    <row r="13" spans="1:3" s="1" customFormat="1" ht="27" customHeight="1">
      <c r="A13" s="6" t="s">
        <v>1454</v>
      </c>
      <c r="B13" s="5">
        <f>SUM(B10:B12)</f>
        <v>12704</v>
      </c>
      <c r="C13" s="5">
        <f>SUM(C10:C12)</f>
        <v>11880</v>
      </c>
    </row>
    <row r="14" spans="1:3" s="1" customFormat="1" ht="27" customHeight="1">
      <c r="A14" s="6" t="s">
        <v>1455</v>
      </c>
      <c r="B14" s="5">
        <v>21990</v>
      </c>
      <c r="C14" s="5">
        <v>23611</v>
      </c>
    </row>
    <row r="15" spans="1:3" s="1" customFormat="1" ht="27" customHeight="1">
      <c r="A15" s="5" t="s">
        <v>1443</v>
      </c>
      <c r="B15" s="5">
        <f>SUM(B13,B14)</f>
        <v>34694</v>
      </c>
      <c r="C15" s="5">
        <f>SUM(C13,C14)</f>
        <v>35491</v>
      </c>
    </row>
  </sheetData>
  <sheetProtection/>
  <mergeCells count="2">
    <mergeCell ref="A2:C2"/>
    <mergeCell ref="B3:C3"/>
  </mergeCells>
  <printOptions horizontalCentered="1"/>
  <pageMargins left="0.7480314960629921" right="0.7480314960629921" top="0.9842519685039371" bottom="0.9842519685039371"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WRGHO</cp:lastModifiedBy>
  <cp:lastPrinted>2021-01-04T09:57:22Z</cp:lastPrinted>
  <dcterms:created xsi:type="dcterms:W3CDTF">2020-04-09T01:33:41Z</dcterms:created>
  <dcterms:modified xsi:type="dcterms:W3CDTF">2021-02-18T07:10:18Z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